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mc:AlternateContent xmlns:mc="http://schemas.openxmlformats.org/markup-compatibility/2006">
    <mc:Choice Requires="x15">
      <x15ac:absPath xmlns:x15ac="http://schemas.microsoft.com/office/spreadsheetml/2010/11/ac" url="P:\Szabóová\RU-LA  P+R\"/>
    </mc:Choice>
  </mc:AlternateContent>
  <xr:revisionPtr revIDLastSave="0" documentId="13_ncr:1_{AD5B3582-C93B-4738-9BC2-55E2044F4BD2}" xr6:coauthVersionLast="47" xr6:coauthVersionMax="47" xr10:uidLastSave="{00000000-0000-0000-0000-000000000000}"/>
  <bookViews>
    <workbookView xWindow="19090" yWindow="-110" windowWidth="38620" windowHeight="21220" xr2:uid="{00000000-000D-0000-FFFF-FFFF00000000}"/>
  </bookViews>
  <sheets>
    <sheet name="Rekapitulace ceny Díla" sheetId="1" r:id="rId1"/>
    <sheet name="Požadavky na výkon nebo fukci " sheetId="2" r:id="rId2"/>
    <sheet name="SO9898" sheetId="3" r:id="rId3"/>
    <sheet name="Příprava D&amp;B" sheetId="4" r:id="rId4"/>
  </sheets>
  <externalReferences>
    <externalReference r:id="rId5"/>
    <externalReference r:id="rId6"/>
    <externalReference r:id="rId7"/>
  </externalReferences>
  <definedNames>
    <definedName name="_xlnm._FilterDatabase" localSheetId="3" hidden="1">'Příprava D&amp;B'!$A$12:$L$12</definedName>
    <definedName name="_xlnm._FilterDatabase" localSheetId="2" hidden="1">'SO9898'!$A$12:$L$12</definedName>
    <definedName name="_xlnm.Print_Titles" localSheetId="1">'Požadavky na výkon nebo fukci '!$2:$2</definedName>
    <definedName name="_xlnm.Print_Titles" localSheetId="3">'Příprava D&amp;B'!$9:$12</definedName>
    <definedName name="_xlnm.Print_Titles" localSheetId="2">'SO9898'!$9:$12</definedName>
    <definedName name="_xlnm.Print_Area" localSheetId="1">'Požadavky na výkon nebo fukci '!$A$1:$E$64</definedName>
    <definedName name="_xlnm.Print_Area" localSheetId="3">'Příprava D&amp;B'!$A$1:$L$17</definedName>
    <definedName name="_xlnm.Print_Area" localSheetId="2">'SO9898'!$B$1:$L$26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 i="1" l="1"/>
  <c r="E24" i="1"/>
  <c r="L40" i="3" l="1"/>
  <c r="J40" i="3"/>
  <c r="F46" i="4" l="1"/>
  <c r="F5" i="4"/>
  <c r="L42" i="4"/>
  <c r="J42" i="4"/>
  <c r="L38" i="4"/>
  <c r="J38" i="4"/>
  <c r="L34" i="4"/>
  <c r="J34" i="4"/>
  <c r="L30" i="4"/>
  <c r="J30" i="4"/>
  <c r="L26" i="4"/>
  <c r="J26" i="4"/>
  <c r="L22" i="4"/>
  <c r="J22" i="4"/>
  <c r="L18" i="4"/>
  <c r="J18" i="4"/>
  <c r="L14" i="4"/>
  <c r="J14" i="4"/>
  <c r="B14" i="4"/>
  <c r="L9" i="4"/>
  <c r="K9" i="4"/>
  <c r="B9" i="4"/>
  <c r="L1" i="4"/>
  <c r="E3" i="1" l="1"/>
  <c r="L46" i="4"/>
  <c r="B18" i="4"/>
  <c r="B22" i="4" l="1"/>
  <c r="B26" i="4" s="1"/>
  <c r="B30" i="4" l="1"/>
  <c r="B34" i="4" s="1"/>
  <c r="B38" i="4" l="1"/>
  <c r="B42" i="4" s="1"/>
  <c r="K2" i="4" l="1"/>
  <c r="F3" i="1" s="1"/>
  <c r="L36" i="3" l="1"/>
  <c r="J36" i="3"/>
  <c r="L32" i="3"/>
  <c r="J32" i="3"/>
  <c r="L28" i="3"/>
  <c r="J28" i="3"/>
  <c r="L22" i="3"/>
  <c r="J22" i="3"/>
  <c r="L18" i="3"/>
  <c r="J18" i="3"/>
  <c r="L14" i="3"/>
  <c r="J14" i="3"/>
  <c r="B14" i="3"/>
  <c r="L9" i="3"/>
  <c r="K9" i="3"/>
  <c r="F5" i="3"/>
  <c r="F4" i="3"/>
  <c r="B9" i="3"/>
  <c r="L1" i="3"/>
  <c r="L44" i="3" l="1"/>
  <c r="L26" i="3"/>
  <c r="E4" i="1" s="1"/>
  <c r="B18" i="3"/>
  <c r="C18" i="3" s="1"/>
  <c r="C14" i="3"/>
  <c r="B22" i="3" l="1"/>
  <c r="C22" i="3" l="1"/>
  <c r="B28" i="3"/>
  <c r="B32" i="3" s="1"/>
  <c r="C32" i="3" l="1"/>
  <c r="C28" i="3"/>
  <c r="B36" i="3"/>
  <c r="C36" i="3" s="1"/>
  <c r="B40" i="3" l="1"/>
  <c r="C40" i="3" s="1"/>
  <c r="K2" i="3" l="1"/>
  <c r="F4" i="1" s="1"/>
  <c r="E56" i="1" l="1"/>
  <c r="E57" i="1"/>
  <c r="E1" i="2"/>
  <c r="E71" i="1"/>
  <c r="E72" i="1"/>
  <c r="F70" i="1" l="1"/>
  <c r="E60" i="1" l="1"/>
  <c r="E61" i="1"/>
  <c r="E62" i="1"/>
  <c r="E63" i="1"/>
  <c r="E64" i="1"/>
  <c r="E65" i="1"/>
  <c r="E66" i="1"/>
  <c r="E67" i="1"/>
  <c r="E68" i="1"/>
  <c r="E69" i="1"/>
  <c r="E59" i="1"/>
  <c r="F58" i="1" l="1"/>
  <c r="E55" i="1"/>
  <c r="E54" i="1"/>
  <c r="F53" i="1" l="1"/>
  <c r="E52" i="1"/>
  <c r="E39" i="1"/>
  <c r="E40" i="1"/>
  <c r="E41" i="1"/>
  <c r="E42" i="1"/>
  <c r="E43" i="1"/>
  <c r="E44" i="1"/>
  <c r="E45" i="1"/>
  <c r="E46" i="1"/>
  <c r="E47" i="1"/>
  <c r="E48" i="1"/>
  <c r="E49" i="1"/>
  <c r="E50" i="1"/>
  <c r="E38" i="1"/>
  <c r="E36" i="1"/>
  <c r="E34" i="1"/>
  <c r="E32" i="1"/>
  <c r="E31" i="1"/>
  <c r="E28" i="1"/>
  <c r="E29" i="1"/>
  <c r="E27" i="1"/>
  <c r="E16" i="1"/>
  <c r="E17" i="1"/>
  <c r="E18" i="1"/>
  <c r="E19" i="1"/>
  <c r="E20" i="1"/>
  <c r="E21" i="1"/>
  <c r="E22" i="1"/>
  <c r="E23" i="1"/>
  <c r="E9" i="1"/>
  <c r="E10" i="1"/>
  <c r="E11" i="1"/>
  <c r="E12" i="1"/>
  <c r="E13" i="1"/>
  <c r="E14" i="1"/>
  <c r="E8" i="1"/>
  <c r="E5" i="1" l="1"/>
  <c r="E2" i="1" s="1"/>
  <c r="F51" i="1"/>
  <c r="F37" i="1"/>
  <c r="F35" i="1"/>
  <c r="F33" i="1"/>
  <c r="F30" i="1"/>
  <c r="F26" i="1"/>
  <c r="F15" i="1"/>
  <c r="F7" i="1"/>
  <c r="F5" i="1" l="1"/>
  <c r="F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2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2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2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2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2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2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2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2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2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2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2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2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2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2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200-00000F000000}">
      <text>
        <r>
          <rPr>
            <b/>
            <i/>
            <u/>
            <sz val="10"/>
            <color indexed="81"/>
            <rFont val="Arial"/>
            <family val="2"/>
            <charset val="238"/>
          </rPr>
          <t>Povinná položka</t>
        </r>
        <r>
          <rPr>
            <sz val="10"/>
            <color indexed="81"/>
            <rFont val="Arial"/>
            <family val="2"/>
            <charset val="238"/>
          </rPr>
          <t xml:space="preserve">
</t>
        </r>
      </text>
    </comment>
    <comment ref="F15" authorId="0" shapeId="0" xr:uid="{00000000-0006-0000-0200-000010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xr:uid="{00000000-0006-0000-02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200-000012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200-000013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200-000014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200-000015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200-000016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200-000017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200-000018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40" authorId="0" shapeId="0" xr:uid="{00000000-0006-0000-0200-000019000000}">
      <text>
        <r>
          <rPr>
            <b/>
            <i/>
            <u/>
            <sz val="10"/>
            <color indexed="81"/>
            <rFont val="Arial"/>
            <family val="2"/>
            <charset val="238"/>
          </rPr>
          <t>Povinná položka</t>
        </r>
        <r>
          <rPr>
            <sz val="10"/>
            <color indexed="81"/>
            <rFont val="Arial"/>
            <family val="2"/>
            <charset val="238"/>
          </rPr>
          <t xml:space="preserve">
</t>
        </r>
      </text>
    </comment>
    <comment ref="F42" authorId="0" shapeId="0" xr:uid="{00000000-0006-0000-02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3" authorId="0" shapeId="0" xr:uid="{00000000-0006-0000-02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3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3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3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3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xr:uid="{00000000-0006-0000-03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3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3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3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3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3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3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3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300-00000D000000}">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300-00000E000000}">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3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3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3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3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9" authorId="0" shapeId="0" xr:uid="{00000000-0006-0000-0300-000013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0" authorId="0" shapeId="0" xr:uid="{00000000-0006-0000-0300-000014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3" authorId="0" shapeId="0" xr:uid="{00000000-0006-0000-0300-000015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4" authorId="0" shapeId="0" xr:uid="{00000000-0006-0000-03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7" authorId="0" shapeId="0" xr:uid="{00000000-0006-0000-0300-000017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1" authorId="0" shapeId="0" xr:uid="{00000000-0006-0000-0300-000018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List>
</comments>
</file>

<file path=xl/sharedStrings.xml><?xml version="1.0" encoding="utf-8"?>
<sst xmlns="http://schemas.openxmlformats.org/spreadsheetml/2006/main" count="705" uniqueCount="409">
  <si>
    <t>stavba:</t>
  </si>
  <si>
    <t>Kontrolní součet [Kč]</t>
  </si>
  <si>
    <t>Celková cena [Kč]</t>
  </si>
  <si>
    <t>Číslo objektu</t>
  </si>
  <si>
    <t>Název  objektu</t>
  </si>
  <si>
    <t>Cena objektu [Kč]</t>
  </si>
  <si>
    <t>Cena typu objektů [Kč]</t>
  </si>
  <si>
    <t>Železniční zabezpečovací zařízení</t>
  </si>
  <si>
    <t>PS</t>
  </si>
  <si>
    <t>SO</t>
  </si>
  <si>
    <t>Všeobecný objekt</t>
  </si>
  <si>
    <t xml:space="preserve"> V …………….. dne …………..</t>
  </si>
  <si>
    <t xml:space="preserve">ve funkci </t>
  </si>
  <si>
    <t xml:space="preserve">oprávněná osoba k podpisu nabídky za uchazeče </t>
  </si>
  <si>
    <t>02-86-01</t>
  </si>
  <si>
    <t>03-86-01</t>
  </si>
  <si>
    <t>POŽADAVKY NA VÝKON A FUNKCI</t>
  </si>
  <si>
    <t>Cena celkem:</t>
  </si>
  <si>
    <t>Rekapitulace dat pro tvorbu nabídkové ceny stavby</t>
  </si>
  <si>
    <t>Položka</t>
  </si>
  <si>
    <t>Název položky</t>
  </si>
  <si>
    <t>Popis položky</t>
  </si>
  <si>
    <r>
      <t xml:space="preserve">Cena za položku
</t>
    </r>
    <r>
      <rPr>
        <sz val="10"/>
        <color theme="1"/>
        <rFont val="Verdana"/>
        <family val="2"/>
        <charset val="238"/>
      </rPr>
      <t>[Kč]</t>
    </r>
  </si>
  <si>
    <t>Prostá elektrizace vč. ETCS trati Rudoltice v Čechách - Lanškroun</t>
  </si>
  <si>
    <t>ŽST Rudoltice v Č., úprava SZZ</t>
  </si>
  <si>
    <t>ŽST Lanškroun, SZZ</t>
  </si>
  <si>
    <t>Poznámka</t>
  </si>
  <si>
    <t>Rudoltice v Č. - Lanškroun, TZZ</t>
  </si>
  <si>
    <t>02-01-31</t>
  </si>
  <si>
    <t>01-01-11</t>
  </si>
  <si>
    <t>03-01-11</t>
  </si>
  <si>
    <t>02-01-21</t>
  </si>
  <si>
    <t>P6646 v km 0,466, PZZ</t>
  </si>
  <si>
    <t>04-01-51</t>
  </si>
  <si>
    <t>Rudoltice v Č. - Lanškroun, DOZ</t>
  </si>
  <si>
    <t>04-01-52</t>
  </si>
  <si>
    <t>CDP Přerov, úprava SW</t>
  </si>
  <si>
    <t>02-01-71</t>
  </si>
  <si>
    <t>Rudoltice v Č. - Lanškroun, ETCS</t>
  </si>
  <si>
    <t>Železniční sdělovací zařízení</t>
  </si>
  <si>
    <t>01-02-01</t>
  </si>
  <si>
    <t>03-02-01</t>
  </si>
  <si>
    <t>ŽST Rudoltice v Č., DDTS</t>
  </si>
  <si>
    <t>03-02-31</t>
  </si>
  <si>
    <t>03-02-11</t>
  </si>
  <si>
    <t>03-02-21</t>
  </si>
  <si>
    <t>03-02-61</t>
  </si>
  <si>
    <t>03-02-62</t>
  </si>
  <si>
    <t>02-02-51</t>
  </si>
  <si>
    <t>02-02-91</t>
  </si>
  <si>
    <t>Rudoltice v Č. - Lanškroun, GSM-R</t>
  </si>
  <si>
    <t>Silnoproudá technologie</t>
  </si>
  <si>
    <t>01-03-11</t>
  </si>
  <si>
    <t>03-03-11</t>
  </si>
  <si>
    <t>04-03-11</t>
  </si>
  <si>
    <t>ŽST Rudoltice v Č., DŘT</t>
  </si>
  <si>
    <t>ED Pardubice, DŘT</t>
  </si>
  <si>
    <t>D.1.1</t>
  </si>
  <si>
    <t>D.1.2</t>
  </si>
  <si>
    <t>D.1.3</t>
  </si>
  <si>
    <t>Železniční svršek a spodek</t>
  </si>
  <si>
    <t>Rudoltice v Č. - Lanškroun, svršek a spodek</t>
  </si>
  <si>
    <t>D.2.1.1</t>
  </si>
  <si>
    <t>D.2.1.2</t>
  </si>
  <si>
    <t>Nástupiště</t>
  </si>
  <si>
    <t>03-12-01</t>
  </si>
  <si>
    <t>02-00-01</t>
  </si>
  <si>
    <t>03-00-01</t>
  </si>
  <si>
    <t>D.2.1.3</t>
  </si>
  <si>
    <t>Přejezdy</t>
  </si>
  <si>
    <t>02-13-01</t>
  </si>
  <si>
    <t>Rudoltice v Č. - Lanškroun, P6646</t>
  </si>
  <si>
    <t>D.2.1.4</t>
  </si>
  <si>
    <t>Inženýrské objekty</t>
  </si>
  <si>
    <t>02-20-01</t>
  </si>
  <si>
    <t>02-21-01</t>
  </si>
  <si>
    <t>02-21-02</t>
  </si>
  <si>
    <t>02-21-03</t>
  </si>
  <si>
    <t>02-21-04</t>
  </si>
  <si>
    <t>02-21-05</t>
  </si>
  <si>
    <t>02-21-06</t>
  </si>
  <si>
    <t>02-21-07</t>
  </si>
  <si>
    <t>02-21-08</t>
  </si>
  <si>
    <t>D.2.1.8</t>
  </si>
  <si>
    <t>Pozemní komunikace</t>
  </si>
  <si>
    <t>Rudoltice v Č. - Lanškroun, úprava komunikace u přejezdu P6646</t>
  </si>
  <si>
    <t>D.2.2</t>
  </si>
  <si>
    <t>Pozemní objekty</t>
  </si>
  <si>
    <t>02-23-01</t>
  </si>
  <si>
    <t>02-23-02</t>
  </si>
  <si>
    <t>02-23-03</t>
  </si>
  <si>
    <t>02-23-04</t>
  </si>
  <si>
    <t>Rudoltice v Č. - Lanškroun, Opěrná zeď n.km. 2,210-2,234 vlevo</t>
  </si>
  <si>
    <t>Rudoltice v Č. - Lanškroun, Opěrná zeď n.km. 2,213-2,232 vpravo</t>
  </si>
  <si>
    <t>Rudoltice v Č. - Lanškroun, Opěrná zeď n.km. 2,859-2,287 vlevo</t>
  </si>
  <si>
    <t>Rudoltice v Č. - Lanškroun,Opěrná zeď n.km. 2,850-2,880 vpravo</t>
  </si>
  <si>
    <t>Rudoltice v Č. - Lanškroun, pmost v ev. km 1,664</t>
  </si>
  <si>
    <t>Rudoltice v Č. - Lanškroun, propustek v ev. km 0,750</t>
  </si>
  <si>
    <t>Rudoltice v Č. - Lanškroun, propustek v ev. km 1,542</t>
  </si>
  <si>
    <t>Rudoltice v Č. - Lanškroun, propustek v ev. km 2,219</t>
  </si>
  <si>
    <t>Rudoltice v Č. - Lanškroun, propustek v ev. km 2,481</t>
  </si>
  <si>
    <t>Rudoltice v Č. - Lanškroun, propustek v ev. km 2,966</t>
  </si>
  <si>
    <t>Rudoltice v Č. - Lanškroun, propustek v ev. km 3,190</t>
  </si>
  <si>
    <t>Rudoltice v Č. - Lanškroun, propustek v ev. km 3,440</t>
  </si>
  <si>
    <t>Rudoltice v Č. - Lanškroun, propustek v ev. km 3,859</t>
  </si>
  <si>
    <t>SK</t>
  </si>
  <si>
    <t>Inžnýrské objekty</t>
  </si>
  <si>
    <t>02-72-01</t>
  </si>
  <si>
    <t>03-72-01</t>
  </si>
  <si>
    <t>Rudoltice v Č. - Lanškroun, TD u přejezdu P6646</t>
  </si>
  <si>
    <t>03-77-01</t>
  </si>
  <si>
    <t>D.2.3</t>
  </si>
  <si>
    <t>Trakční a energetická zařízení</t>
  </si>
  <si>
    <t>02-81-01</t>
  </si>
  <si>
    <t>03-81-01</t>
  </si>
  <si>
    <t>Rudoltice v Č. - Lanškroun, TV</t>
  </si>
  <si>
    <t>03-84-01</t>
  </si>
  <si>
    <t>03-86-02</t>
  </si>
  <si>
    <t>03-86-03</t>
  </si>
  <si>
    <t>03-86-04</t>
  </si>
  <si>
    <t>Rudoltice v Č. - Lanškroun, napájení BTS</t>
  </si>
  <si>
    <t>02-86-02</t>
  </si>
  <si>
    <t>Rudoltice v Č. - Lanškroun, napájení přejezdu P6646</t>
  </si>
  <si>
    <t>Rudoltice v Č. - Lanškroun, TOK/DOK</t>
  </si>
  <si>
    <t xml:space="preserve">Nový reléový domek pro PZZ o rozměrech 2m x 2,98m u přejezdu bude tvořen ocelovou konstrukcí, sendvičovými stěnami a valbovou střechou. Bude použit typový výrobek schválený pro využití na drahách. Předpokládaná výška objektu činí 2,5 - 3m nad okolní povrch. Reléový domek bude umístěn na základu ze ztraceného bednění s otvory pro protažení kabelů. Betonová deska bude přesahovat půdorys domku o 0,5m. Základy budou vybudovány do nezámrzné hloubky. V okolí domku budou provedeny terénní úpravy – betonová dlažba a štěrk uložený na fólii bránicí prorůstání vegetace přesahující půdorys domku minimálně a 0,5 m. Přesah bude mít sklon pro odtok vody. Zpevněna bude také přístupová stezka k domku. </t>
  </si>
  <si>
    <t>Nový technologický domek pro sdělovací a zabezpečovací technologie o rozměrech 4,5m x 11,34m. Předpokládaná výška objektu činí max. 4,2m od přilehlých zpevněných ploch. Výška objektu od základů činí 5,50m. Bude využit typový pro výrobek pro využití na drahách. Domek bude typový z prefabrikované ŽB konstrukce se sedlovou střechou. Vnitřní prostory budou předělny. Odvodnění objektu bude řešeno pomocí dešťových svodů napojených přes lapače střešních splavenin do stávající revizní šachty s filtrací stávající kanalizace anebo do nového vsakovacího objektu. Objekt je dle požadavku SŽ zařízen chlazením. Je napojen na vedení SLN a SLB a na stávající kanalizaci či na nový vsakovací objekt, pokud to kapacity stávající kanalizace neumožní.</t>
  </si>
  <si>
    <t>Rudoltice v Č. - Lanškroun, most v ev. km 1,664</t>
  </si>
  <si>
    <t>Z důvodů trhliny na pravé straně propustku, průměru roury 0,6 m, stáří propustku a pravděpodobnému použití osmihranné roury, nedostatečném nadnásypu nad propustkem, bude stávající propustek vyměněn za trubní nebo rámový o velikosti otvoru min. 1,0 m délky cca 9 m.</t>
  </si>
  <si>
    <t>Nová opěrná železobetonová zeď bude na levé straně kompletně rekonstruovaného trubního propustku ev.km.2,219, který bude na její hraně vyúsťovat. Předpokládá se úhlová železobetonová zeď výšky až 6 m, délky 25 m, která bude vybavena železobetonovou římsou a zábradlím.</t>
  </si>
  <si>
    <t>Nová opěrná železobetonová zeď bude na pravé straně kompletně rekonstruovaného trubního propustku ev.km.2,219, který bude na její hraně zaústěn. Předpokládá se úhlová železobetonová zeď výšky až 5 m, délky 19 m, která bude vybavena železobetonovou římsou a zábradlím.</t>
  </si>
  <si>
    <t>Nová opěrná železobetonová zeď bude na levé straně stávajícího klenbového propustku ev.km 2,966. Předpokládá se úhlová železobetonová zeď výšky až 6 m, délky 28 m, která bude vybavena železobetonovou římsou a zábradlím</t>
  </si>
  <si>
    <t>Nová opěrná železobetonová zeď bude na pravé straně stávajícího klenbového propustku ev.km 2,966. Předpokládá se úhlová železobetonová zeď výšky až 6 m, délky 15 m, která bude vybavena železobetonovou římsou a zábradlím.</t>
  </si>
  <si>
    <t>02-02-81</t>
  </si>
  <si>
    <t>Rudoltice v Č. - Lanškroun, přenosový systém</t>
  </si>
  <si>
    <t>Rudoltice v Č. - Lanškroun, DOK/TOK</t>
  </si>
  <si>
    <t>Projekt elektrizace této trati počítá s využitím stávajícího napětí 3 kV DC s možností budoucí konverze na 25 kV AC. Konstrukce trakčního vedení bude připravena na vyšší napěťovou hladinu, což umožní budoucí přepnutí bez nutnosti významných úprav. Použité podpěry převážně typu DS budou rozmístěny po stranách trati s odstupem 3,5 m a napínací úseky budou mít standardní délku 1200 m. Rozteče podpěr budou činit 63 m v rovných úsecích, přičemž v obloucích budou zkráceny na přibližně 30 m pro zajištění sjízdnosti troleje. Trať zahrnuje specifické úpravy, jako je napojení na trať Česká Třebová – Přerov, křížení s linkou V453 (400 kV) a křížení s vedením VN 22 kV. Cílem projektu je umožnit provoz elektrických vlaků s vysokou spolehlivostí a bezpečností, při současném zajištění provozuschopnosti za různých povětrnostních podmínek, včetně extrémních výkyvů počasí. Životnost konstrukce je plánována na minimálně 50 let s pravidelnou údržbou zahrnující kontroly a opravy trakčního vedení. V celém projektu bude kladen důraz na dodržení příslušných norem a směrnic a minimalizaci negativních vlivů na krajinu prostřednictvím optimalizovaného umístění podpěr.</t>
  </si>
  <si>
    <t>V dopravně Lanškroun budou elektrizovány koleje č. 1 a 3, přičemž kolej č. 1 bude elektrizována přibližně po konec nástupiště, zatímco kolej č. 3 v celé své délce. Použity budou trakční podpěry typu BP, které budou umístěny symetricky k výpravní budově s roztečí 64 m. Navrhované řešení umožní současné vedení trakčního vedení nad oběma kolejemi, což zajistí bezproblémový provoz osobní dopravy i nezávislou nakládkovou obsluhu na koleji č. 2. Provoz bude zajištěn za různých klimatických podmínek a systém bude odpovídat požadavkům na dlouhodobou spolehlivost. Konstrukce je navržena s plánovanou životností 50 let a pravidelnou údržbou, která zahrnuje kontroly a opravy trakčního vedení. Při realizaci budou dodrženy příslušné normy a směrnice a důraz bude kladen na minimalizaci zásahu do prostředí a bezpečné vedení trakčního systému.</t>
  </si>
  <si>
    <t>02-87-01</t>
  </si>
  <si>
    <t>Rudoltice v Č. - Lanškroun, ukolejnění kovových konstrukcí</t>
  </si>
  <si>
    <t>03-87-01</t>
  </si>
  <si>
    <t>1.1 Technické parametry ukolejnění:
a. Spojovací vodiče: 
- Měděné: min. 50 mm² Cu
- Pozinkované: min. 75 mm² FeZn
- Maximální přechodový odpor: ≤ 0,1 Ω mezi kovovou konstrukcí a kolejnicí
b. Spojení s kolejnicí:
Přímým svářením nebo Speciálními svorkami s nízkým přechodovým odporem
c. Konstrukce, které musí být ukolejněny:
- Nástupištní přístřešky, trakční sloupy, osvětlovací stožáry
- Zabezpečovací zařízení (např. reléové skříně, přejezdová signalizace)
- Ocelová konstrukce v obvodu dopravny
1.2 Funkční popis
Všechny kovové prvky v obvodu dopravny jsou propojeny s kolejnicemi, aby se zabránilo výskytu nebezpečných napětí.
Zajistí bezpečné odvádění bludných proudů, čímž se chrání elektronická zařízení ETCS a zabezpečovací technika.
Připojení se provádí měděnými nebo pozinkovanými vodiči, aby byla zachována dlouhodobá funkčnost a nízký přechodový odpor.
1.3 Provozní podmínky
Napěťová soustava: 3 kV DC / 25 kV AC
Klimatické podmínky: Teplota: -40 °C až +50 °C; Vlhkost: do 95 %
Expozice: UV záření, srážky, námraza
Mechanická odolnost: vysoká vibrace a mechanické namáhání
1.4 Požadavky na kvalitu
Normy: ČSN 33 2000-5-54, ČSN 34 1500, TSI EN 50122-1
Testy a měření:
- Přechodový odpor ukolejnění (max. 0,1 Ω)
- Kontrola vizuální integrity spojů
- Měření elektrické kontinuity
1.5 Životnost a údržba
Odhadovaná životnost: 40–50 let
Pravidelná kontrola:
Každé 3 roky měření impedance spojů
Obnova ochranných nátěrů na exponovaných spojích
Revizní zkoušky: Po každém zásahu do trakčního vedení nebo zabezpečovacího zařízení
1.6 Ekologické požadavky
Omezení elektromagnetického rušení
Bezpečná likvidace starých vodičů (ekologická recyklace)
Použití bezolovnatých ochranných nátěrů
Minimalizace hluku při instalaci</t>
  </si>
  <si>
    <t>2.1 Technické parametry ukolejnění:
a. Spojovací vodiče:
- Měděné: min. 35 mm² Cu
- Pozinkované: min. 50 mm² FeZn
- Maximální přechodový odpor: ≤ 0,2 Ω mezi kovovou konstrukcí a kolejnicí
b. Spojení s kolejnicí:
Přímým svářením nebo speciálními svorkami s nízkým přechodovým odporem
c. Konstrukce, které musí být ukolejněny:
- Mostní konstrukce a ocelové propustky
- Trakční podpěry a technologické objekty
- Ocelové stožáry sdělovacího vedení
2.2 Funkční popis
Konstrukce jsou propojeny s kolejnicemi přes vodiče s nízkým odporem.
Eliminuje rušení zabezpečovacích a komunikačních systémů.
Zajišťuje prevenci galvanické koroze na ocelových prvcích.
2.3 Provozní podmínky
Napěťová soustava: 3 kV DC / 25 kV AC
Klimatické podmínky: Teplota: -40 °C až +50 °C; Vlhkost: do 90 %
Expozice: UV záření, srážky
Mechanická odolnost: Vibrace způsobené železničním provozem
2.4 Požadavky na kvalitu
Normy: ČSN 33 2000-5-54, ČSN 34 1500, TSI EN 50122-1
Testy a měření:
- Přechodový odpor ukolejnění (max. 0,2 Ω)
- Kontrola spojů po instalaci
- Měření elektrické kontinuity
2.5 Životnost a údržba
Odhadovaná životnost: 30–50 let
Pravidelná kontrola:
Každé 5 let měření impedance spojů
Kontrola ochrany proti korozi
Revizní zkoušky:
Po zásahu do železniční infrastruktury
2.6 Ekologické požadavky
Minimalizace elektromagnetického rušení
Ekologická likvidace starých vodičů
Použití materiálů s dlouhou životností
Snížení hlukové zátěže při údržbě</t>
  </si>
  <si>
    <t>1. Technické parametry
Dálkové a úsekové odpojovače (DOÚo) slouží k řízení a odpojování napájení trakčního vedení v železniční infrastruktuře.
Napájecí napětí:
Primární: 3 kV DC / 25 kV AC (dle trakční soustavy)
Řídicí obvody: 230V AC / 400V AC
Záložní napájení: 24V DC (akumulátory)
Přepěťová ochrana:
Integrované třístupňové ochrany proti přepětí (SPD dle ČSN EN 61643-11)
Ochrana proti zkratu a nadproudům
Dálkové ovládání:
Napojení na dispečerské řízení (CDP, TNS, ETCS)
Komunikace prostřednictvím optického nebo GSM-R přenosu
Mechanická odolnost:
Krytí zařízení: min. IP54
Odolnost proti vibracím a elektromagnetickému rušení
2. Funkční popis
Dálkové odpojovače umožňují rychlé odpojení napájení trakčního vedení z dispečerského stanoviště.
Úsekové odpojovače rozdělují trakční napájecí úseky a umožňují jejich selektivní vypínání.
Zajištění selektivního odpojení poruchového úseku bez ovlivnění zbytku trakční sítě.
Automatická diagnostika a signalizace stavu v reálném čase.
3. Provozní podmínky
Napěťová hladina:
Trakční vedení: 3 kV DC / 25 kV AC
Řídicí napájení: 230V / 400V AC
Záložní zdroj: 24V DC
Klimatické podmínky:
Teplotní rozsah: -40 °C až +50 °C
Vlhkost: do 95 %
Odolnost proti námraze a srážkám
Mechanická odolnost:
Vysoká odolnost proti rázům a vibracím
Chráněná kabeláž proti mechanickému poškození
4. Požadavky na kvalitu
Normy:
ČSN EN 50122-1 – bezpečnost trakčního vedení
ČSN EN 50123-1 – výkonové napájecí systémy
ČSN EN 61643-11 – ochrana proti přepětí
Testy a měření:
Měření přechodového odporu (spoje &lt; 0,2 Ω)
Testy funkčnosti dálkového ovládání
Měření impedance uzemnění
5. Životnost a údržba
Odhadovaná životnost:
Napájecí infrastruktura: 30 let
Řídicí systémy a akumulátory: 10 let
Pravidelná údržba:
Revize elektroinstalace: každé 3 roky
Test přepěťové ochrany: každé 2 roky
Kontrola mechanických částí: každých 6 měsíců
6. Ekologické požadavky
Minimalizace elektromagnetického rušení v souladu s TSI
Ekologická likvidace akumulátorů po skončení životnosti
Použití bezolovnatých ochranných nátěrů na skříně odpojovačů
Optimalizace spotřeby energie díky inteligentnímu řízení provozu</t>
  </si>
  <si>
    <t>Konkrétní rozvody NN budou navrženy dle požadavků a dispozic správce tak, aby bylo zajištěno bezpečné, stabilní a spolehlivé napájení příslušných zařízení ve stanici Lanškroun. Stavba bude realizována v souladu s platnými normami a směrnicemi v prostoru dráhy, především směrnici ŽL18.
2.1 Technické parametry
Napěťová hladina: 400V / 230V AC
Maximální proudová zátěž: Dle odběrných míst
Ochrana proti přepětí: Ochranné prvky dle ČSN
Vodiče: CYKY, průřezy dle projektové dokumentace
2.2 Funkční popis
Napájení zařízení v dopravně Lanškroun (osvětlení, TO, BTS).
Odolnost proti elektromagnetickému rušení z trakčního vedení.
2.3 Provozní podmínky
Vlhkostní a mechanická odolnost
Ochrana proti poškození (podzemní uložení, kabelové žlaby)
2.4 Požadavky na kvalitu
Normy: ČSN 33 2000-5-52, ČSN 34 1500
Testy a měření:
Měření impedance smyčky
Měření izolačního odporu
2.5 Životnost a údržba
Odhadovaná životnost: 30 let
Revize: Každé 3–5 let
2.6 Ekologické požadavky
Recyklace vodičů po skončení životnosti
Minimalizace elektromagnetického rušení</t>
  </si>
  <si>
    <t>Zajištění vnějšího osvětlení stanice při rozšíření nástupiště bude řešeno doplněním o sklopné stožáry stejné výšky a mechanismu, které jsou na stávajícím nástupišti (PS1,2). Stávající osvětlení na VB bude zachováno a nově napojeno z nově osazeného rozvaděče RVO, který bude společně s rozvaděčem REOV. Stávající osvětlení JŽ (9ks) budou demontovány a rozsah nového osvětlení bude určen protokolem o určení vnějšího osvětlení dle E11 prostoru nádraží (osvětlení vyhýbek…). Osvětlovací věže (2ks) budou zachovány, v rámci realizační dokumentace bude posouzen aktuální  stav nátěrů. Rozváděče, osvětlení a kabeláž budou vyměněny. Cílem projektu je zajistit stabilní a spolehlivé napájení osvětlení ve stanici Lanškroun. za dodržení limitů stanovených především v předpisu pro osvětlení venkovních železničních prostor SŽ, SŽDC E11 a ČSN EN 12464-2 (osvětlení pracovních prostorů). Dopad na životní prostředí bude omezen především použitím ekologicky šetrných materiálů a recyklovatelných komponent.
3.1 Technické parametry
Světelné zdroje: LED, min. 150 lm/W
Napájení: 230V AC
Krytí: min. IP65
Ovládání: Automatické s možností manuálního řízení
3.2 Funkční popis
Osvětlení nástupišť, přístupových cest a technologických objektů
Inteligentní regulace jasu dle pohybu a denní doby
3.3 Provozní podmínky
Odolnost vůči vlhkosti, prachu a mechanickému poškození
Provozní teploty: -40 °C až +50 °C
3.4 Požadavky na kvalitu
Normy: ČSN EN 12464-2, ČSN 33 2000-7-714
Testy a měření: Intenzita osvětlení, spotřeba energie
3.5 Životnost a údržba
Odhadovaná životnost LED svítidel: 50 000 h
Údržba: Minimální
3.6 Ekologické požadavky
Nízká spotřeba energie
Použití recyklovatelných materiálů</t>
  </si>
  <si>
    <t>Nový technologický objekt s celkovou přibližnou náročností 10kW bude napájen z rozvodu výpravní budovy s možností zálohy (připojení DA) prostřednictvím kabelového vedení NN. To bude navrženo dle dispozic správce na jím předpokládanou životnost. Cílem projektu je zajistit stabilní a spolehlivé napájení ZabZař ve stanici Lanškroun. Provozem nebude dotčeno životní prostředí
5.1 Technické parametry
Napěťová hladina: 400V / 230V AC
Zálohování: UPS / dieselgenerátor
Přepěťová ochrana
5.2 Funkční popis
Napájení řídicích systémů, zabezpečovacího zařízení a dálkové diagnostiky
5.3 Provozní podmínky
Provozní teploty: -40 °C až +50 °C
Krytí: min. IP54
5.4 Požadavky na kvalitu
Normy: ČSN 33 2000-4-41, ČSN EN 50122-1
Testy a měření: Ověření přepěťové ochrany
5.5 Životnost a údržba
Životnost 20–30 let
Revize každé 3–5 let
5.6 Ekologické požadavky
Optimalizace spotřeby energie
Ekologická likvidace po skončení životnosti</t>
  </si>
  <si>
    <t>Po upřesnění pozice nové BTS bude navrženo napájení z rozvodů VB s možností zálohy (připojení DA) prostřednictvím kabelového vedení NN. To bude navrženo dle dispozic správce na jím předpokládanou životnost. Cílem projektu je zajistit stabilní a spolehlivé napájení BTS ve stanici Lanškroun. Provozem nebude dotčeno životní prostředí
4.1 Technické parametry
Napětí: 48V DC
Kapacita baterií: min. 8h provozu při výpadku sítě
Ochrana proti přepětí a výpadku napájení
4.2 Funkční popis
Napájení základnové stanice GSM-R
4.3 Provozní podmínky
Provozní teploty: -30 °C až +50 °C
Odolnost proti rušení
4.4 Požadavky na kvalitu
Normy: ČSN EN 50121-4, ČSN 33 2000-5-52
Testy a měření: Napěťová stabilita, kapacita baterií
4.5 Životnost a údržba
Životnost baterií: 8–10 let
Údržba: Pravidelná kontrola napětí baterií
4.6 Ekologické požadavky
Bezpečná likvidace olověných akumulátorů
Úsporný režim provozu</t>
  </si>
  <si>
    <t>1. Technické parametry
Typ přejezdu: Elektronický přejezdový zabezpečovací systém 3. kategorie
Napájecí napětí:
Primární: 230V AC / 400V AC (z distribuční soustavy)
Záložní napájení: 24V DC (z akumulátorů)
Typ záložního zdroje:
Akumulátorová baterie s kapacitou zajišťující 8 hodin provozu při výpadku sítě
Možnost připojení záložního dieselgenerátoru
Přepěťová ochrana: Ochranné prvky dle ČSN EN 50122-1
2. Funkční popis
Napájení přejezdového zabezpečovacího zařízení (PZZ) včetně:
Výstražných LED světel
Přejezdových zvonů
Řídicí jednotky PZZ
Ovládání závorových mechanizmů
Zajištění kontinuálního provozu při výpadku hlavního napájení (záložní baterie)
Automatická diagnostika stavu napájení – detekce poklesu napětí a aktivace záložního zdroje
3. Provozní podmínky
Napěťová hladina:
Síťové napětí: 230V / 400V AC
Záložní zdroj: 24V DC
Klimatické podmínky:
Teplotní rozsah: -40 °C až +50 °C
Vlhkost: do 95 %
Odolnost vůči povětrnostním podmínkám: IP54 pro skříně napájecího zdroje
Mechanická odolnost:
Ochrana kabeláže proti vandalismu a mechanickému poškození
Podzemní kabeláž v kabelových chráničkách
4. Požadavky na kvalitu
Normy:
ČSN 33 2000-5-52 – elektrické instalace nízkého napětí
ČSN EN 50122-1 – ochrana před elektrickým nebezpečím
ČSN 34 1500 – ochrana proti dotykovému napětí
Zkoušky a testování:
Měření impedance napájecí sítě
Test funkčnosti záložního napájení
Ověření přepěťové ochrany
5. Životnost a údržba
Odhadovaná životnost:
Napájecí infrastruktura: 30 let
Akumulátorové baterie: 8–10 let
Pravidelná údržba:
Revize elektroinstalace: každé 3 roky
Test kapacity záložních baterií: každých 12 měsíců
Ověření přepěťové ochrany: každé 2 roky
6. Ekologické požadavky
Minimalizace energetické spotřeby díky LED technologii výstražných světel
Ekologická likvidace akumulátorů po skončení životnosti
Optimalizace spotřeby v nočním režimu
Ochrana kabeláže proti degradaci a úniku toxických látek</t>
  </si>
  <si>
    <t>1. Technické parametry
Úprava komunikace u přejezdu P6646 zahrnuje:
Rekonstrukci povrchu komunikace v prostoru přejezdu.
Optimalizaci nivelety komunikace pro bezpečný přejezd silničních vozidel.
Úpravu odvodnění v prostoru přejezdu.
Zajištění viditelnosti přejezdu a bezpečnostních prvků.
Technické parametry komunikace:
Šířka vozovky: dle kategorie komunikace, min. 5,5 m.
Povrchová úprava:
Asfaltový beton (AB I, II) nebo cementobetonový kryt.
Protismykové vlastnosti dle ČSN 73 6121.
Nosnost komunikace: dle kategorie dopravního zatížení.
Odvodnění:
Svodný žlab / příčný spád 2 %.
Napojení na dešťovou kanalizaci nebo vsakovací systém.
Bezpečnostní prvky:
Vodorovné a svislé dopravní značení.
Bezpečnostní ostrůvky (pokud jsou požadovány v rámci řešení přechodu).
2. Funkční popis
Bezpečné a komfortní přejíždění silničních vozidel přes železniční přejezd.
Minimalizace vibrací a nárazových sil na železniční konstrukci.
Plynulé navázání nivelety komunikace na železniční přejezd.
Efektivní odvodnění pro zajištění dlouhodobé životnosti konstrukce.
3. Provozní podmínky
Maximální povolené zatížení: třída dopravního zatížení dle ČSN 73 6102.
Odolnost proti klimatickým podmínkám:
Teplotní rozsah: -40 °C až +50 °C.
Odolnost vůči vodě, solím a chemickým látkám (posypové soli, PHM).
Protismykové vlastnosti:
Makrotextura: min. 0,4 mm.
Součinitel tření při 60 km/h: min. 0,5.
4. Požadavky na kvalitu
Normy a předpisy:
ČSN 73 6110 – Projektování místních komunikací.
ČSN 73 6121 – Odolnost vozovek proti smyku.
TP 170 – Navrhování vozovek.
Kontrola a testování:
Zkouška únosnosti podloží – Ev2 ≥ 45 MPa.
Kontrola rovinatosti – max. odchylka ± 3 mm / 4 m.
Zkoušky kvality asfaltového betonu / CB krytu (stabilita, mrazuvzdornost).
5. Životnost a údržba
Odhadovaná životnost:
Asfaltový beton: 15–20 let.
Cementobetonový kryt: 30+ let.
Údržba:
Pravidelná kontrola povrchu – každých 5 let.
Oprava trhlin a vyjetých kolejí – dle potřeby.
Čištění odvodnění – každých 6 měsíců.
6. Ekologické požadavky
Použití recyklovaných materiálů při pokládce asfaltu / betonu.
Minimalizace hluku – použití nízkohlučných povrchů v případě požadavků.
Efektivní hospodaření s dešťovou vodou – vsakování, retenční prvky.
Snížení emisí – optimalizace pracovních postupů a použití ekologických technologií.</t>
  </si>
  <si>
    <t>1. Technické parametry
Rekonstrukce železničního přejezdu P6646 zahrnuje:
Výměnu přejezdové konstrukce pro zajištění bezpečného provozu železniční a silniční dopravy.
Zlepšení nivelety komunikace a optimalizaci nájezdu pro plynulý průjezd vozidel.
Modernizaci zabezpečovacího zařízení přejezdu včetně výstražných světel, zvukové signalizace a závor.
Úpravu odvodnění přejezdu pro minimalizaci zatékání do konstrukce.
Použití moderních přejezdových panelů s vysokou únosností.
Přejezdová konstrukce:
Typ přejezdu: Kombinovaný přejezd (železniční + silniční doprava).
Nosnost:
Pro železniční provoz: min. 22,5 t na nápravu (dle ČSN EN 1433).
Pro silniční provoz: min. třída zatížení D400 (40 t) dle ČSN EN 124.
Materiál přejezdové konstrukce:
Železobetonové prefabrikované panely (např. STRAIL, GUMO-BETON).
Protismyková úprava povrchu.
Šířka vozovky: min. 5,5 m.
Sklon nájezdových ramp: max. 2 % pro plynulý nájezd.
Životnost přejezdové konstrukce: min. 30 let.
2. Funkční popis
Přejezd P6646 bude rekonstruován tak, aby odpovídal požadavkům na bezpečnost a komfort průjezdu silničních a železničních vozidel.
Nová přejezdová konstrukce zajistí snížení hluku a vibrací při průjezdu vlaků a automobilů.
Bezpečnostní prvky budou odpovídat normám Správy železnic a evropským standardům (TSI, ČSN).
Hlavní funkční prvky přejezdu:
Přejezdová signalizace: Výstražná světla, zvonky a závory s LED technologií.
Protismykový povrch panelů: Zvýšení bezpečnosti za mokra.
Optimalizovaná niveleta: Plynulý nájezd na přejezd.
3. Provozní podmínky
Maximální povolené zatížení:
Železniční provoz: min. 22,5 t/nápravu.
Silniční provoz: třída D400 (40 t).
Klimatická odolnost:
Teplotní rozsah: -40 °C až +50 °C.
Vlhkost: do 95 %.
Odolnost vůči chemickým látkám:
Posypové soli, PHM, maziva.
4. Požadavky na kvalitu
Normy a předpisy:
ČSN 73 6102 – Projektování komunikací.
ČSN EN 1433 – Kryty a mříže pro odvodňovací žlaby.
ČSN 73 6121 – Protismykové vlastnosti vozovek.
ČSN EN 50122-1 – Ochrana přejezdového zabezpečovacího zařízení.
Kontrola a testování:
Statická zatěžovací zkouška panelů.
Test rovinatosti povrchu (max. odchylka ±3 mm / 4 m).
Ověření funkčnosti přejezdového zabezpečovacího zařízení.
5. Životnost a údržba
Odhadovaná životnost:
Přejezdová konstrukce: min. 30 let.
Zabezpečovací zařízení: 15–20 let.
Údržba:
Pravidelná kontrola povrchu: každých 5 let.
Oprava trhlin a výtluků: dle potřeby.
Revize přejezdového zabezpečovacího zařízení: každé 2 roky.
Čištění odvodnění: každých 6 měsíců.
6. Ekologické požadavky
Použití recyklovaných materiálů při výrobě panelů.
Minimalizace hluku – použití nízkohlučných povrchů.
Efektivní hospodaření s dešťovou vodou – vsakování, retenční prvky.</t>
  </si>
  <si>
    <t>1. Technické parametry
Rekonstrukce nástupiště v dopravně Lanškroun zahrnuje:
Prodloužení stávajícího nástupiště ze současných 55 m na 90 m.
Šířka nástupiště: 2,5 m.
Výška nástupní hrany: 550 mm nad temenem kolejnice (TK).
Osová vzdálenost hrany nástupiště od osy koleje č. 3: 1,68 m.
Materiál povrchu:
Protiskluzová dlažba odpovídající normě ČSN 73 6121.
Nástupištní desky K150 s pevností odpovídající zatížení třídy D400.
Bezbariérový přístup:
Navrženo propojení s bezbariérovými trasami včetně vodicích linií pro osoby se sníženou schopností pohybu a orientace.
Odvodnění:
Dešťová voda bude odváděna pomocí svodných žlabů napojených na drenážní systém​
.
2. Funkční popis
Zajištění bezpečného a komfortního nástupu/výstupu cestujících do vlakových souprav.
Bezbariérové připojení na navazující komunikace a přístupové cesty.
Osvětlení a informační systém pro zlepšení komfortu a bezpečnosti cestujících.
Modernizace zahrnuje:
Rozšíření informačního systému – vizuální i akustická navigace.
Instalaci nového osvětlení – LED svítidla s nízkou spotřebou energie.
Zlepšení bezpečnostních parametrů – kamerový systém sledující hranu nástupiště​
.
3. Provozní podmínky
Nosnost nástupištních desek: odpovídající třídě zatížení D400.
Provozní teplotní rozsah: -40 °C až +50 °C.
Odolnost vůči klimatickým podmínkám:
Ochrana proti námraze, UV záření a chemickým posypům.
Protiskluzová úprava v souladu s ČSN 73 6121.
4. Požadavky na kvalitu
Normy a předpisy:
ČSN 73 6110 – Projektování místních komunikací a chodníků.
ČSN 73 6121 – Protismykové vlastnosti povrchů.
ČSN 73 6201 – Železniční stanice a zastávky.
Kontrola a testování:
Statické zatížení nástupištních desek.
Měření rovinnosti povrchu (max. odchylka ±3 mm / 4 m).
Testy odvodňovacího systému – kapacita vsakovacích prvků​
.
5. Životnost a údržba
Odhadovaná životnost:
Nástupištní konstrukce: min. 30 let.
Osvětlení: min. 50 000 provozních hodin.
Údržba:
Revize povrchu a odvodnění: každých 5 let.
Čištění a údržba dlažby: každých 12 měsíců.
Pravidelné měření rovinnosti kvůli vyjetým kolejnicím a poklesům povrchu.
6. Ekologické požadavky
Použití recyklovatelných materiálů při výrobě dlažby a nástupištních desek.
Efektivní hospodaření s dešťovou vodou – vsakování do půdy namísto odvádění do kanalizace.
Nízká spotřeba energie díky LED technologii osvětlení.
Minimalizace hluku a vibrací použitím odpružených dlažebních prvků.</t>
  </si>
  <si>
    <t>02-91-01</t>
  </si>
  <si>
    <t>Rudoltice v Č. - Lanškroun, příprava území</t>
  </si>
  <si>
    <t>02-92-01</t>
  </si>
  <si>
    <t>Rudoltice v Č. - Lanškroun, kácení</t>
  </si>
  <si>
    <t>D.2.4.1</t>
  </si>
  <si>
    <t>Příprava území a kácení</t>
  </si>
  <si>
    <t>Kácení dřevin je nutné pro:
- Zajištění bezpečného provozu železniční tratě.
- Vytvoření prostoru pro modernizaci infrastruktury.
- Prevence nehod způsobených pádem stromů na trať.
Rozsah kácení
- Celkový počet stromů kácených v rámci projektu: 132 ks solitérních stromů a 12 342 m² porostů.
Specifikace porostů:
- Listnaté a jehličnaté druhy, včetně invazivních rostlin.
- Stromy ohrožující bezpečnost provozu nebo zasahující do trakčního vedení.
- Odstranění pařezů min. 50 cm pod úrovní terénu.
Funkční popis
- Bezpečné odstranění dřevin ohrožujících provoz železnice.
- Uvolnění prostoru pro stavební práce a elektrizaci trati.
- Minimalizace dopadu na okolní vegetaci – ochrana cenných stromů.
Požadavky na zajištění kvality
- Zákon č. 114/1992 Sb. – O ochraně přírody a krajiny.
- Vyhláška č. 189/2013 Sb. – O ochraně dřevin.
- ČSN 83 9061 – Technologie vegetačních úprav v krajině.
- A01 002 – Ochrana dřevin při stavební činnosti.
Životnost a údržba
Revize stavu vegetace: každé 2 roky.
Průběžná kontrola a případné prořezávky.
Výsadba nových stromů jako kompenzační opatření.
Požadavky na omezení dopadu na životní prostředí
Recyklace dřevní hmoty – využití kácených stromů jako palivové dřevo nebo štěpka.
Kompenzační opatření – výsadba nové zeleně podle pokynů orgánů ochrany přírody.
Ochrana půdní struktury – prevence eroze po odstranění vegetace.</t>
  </si>
  <si>
    <t>Pro potřebu dálkového ovládání bude výhybka č 4 vybavena elektrickým ohřevem (cca6kW). Potřebný výkon bude vyveden z VB do rozváděče REOV, který bude vybaven řídícími jednotkami. Ve VB bude osazena zástrčka pro osazení DA pro možnost zálohy. Zároveň bude připraveno napájení z nově vybudované trakce, které po přepojení systému na 25kV bude následně sloužit jako hlavní napájení. EOV umožní bezproblémovou manipulaci vlakových souprav ve stanici i v nepříznivém počasí. Kvalita provozu bude zajištěna respektováním předpisu SŽDC E2. Dle tohoto předpisu bude prováděna i údržba tím bude zajištěna životnost EOV v délce minimálně 15 let. Provoz EOV nebude mít relevantí dopad na životní prostředí.
1.1 Technické parametry
Výhybka č. 4 je osazena elektrickým ohřevem výměn (EOV) pro zajištění bezporuchového provozu v zimních podmínkách.
Ohřev zajišťují topné tělesa s odpovídající regulací, připojená na napájecí síť NN.
Napájecí napětí: 230V AC / 400V AC
Topný výkon na jednu výměnu: 6 kW dle místních podmínek
Regulace teploty: Automatická, řízená podle teploty kolejnic a venkovních podmínek
1.2 Funkční popis
Zajišťuje spolehlivou funkci výhybky č. 4 i v mrazivých podmínkách.
Systém je řízen automatickou regulací – ohřev se spíná pouze při poklesu teploty pod nastavenou mez.
Možnost manuálního ovládání z dispečerského stanoviště.
1.3 Provozní podmínky
Provozní teplota: -30 °C až +40 °C
Odolnost vůči povětrnostním podmínkám: IP67
Ochrana proti přepětí a rušení
1.4 Požadavky na kvalitu
Normy: ČSN EN 50122-1, ČSN 34 1500
Zkoušky a testování:
Ověření tepelného výkonu
Funkční testy při nízkých teplotách
1.5 Životnost a údržba
Odhadovaná životnost: 15–25 let
Pravidelná údržba: 1× ročně kontrola topných těles a regulace
1.6 Ekologické požadavky
Minimalizace energetické spotřeby
Automatická regulace pro snížení provozních nákladů
Bezpečná likvidace po skončení životnosti</t>
  </si>
  <si>
    <t>03-78-01</t>
  </si>
  <si>
    <t>Demolice technologického domu (TD) je součástí rekonstrukce železniční infrastruktury v dopravně Lanškroun. Důvodem demolice je nevyhovující stav reléového domku, který nesplňuje nové požadavky na prostorové uspořádání a kapacitu zabezpečovacích a sdělovacích zařízení.
Stávající objekt:
Rozměry: 2,48 m × 3,72 m, výška 2 m.
Konstrukce: Žárově zinkovaná nosná konstrukce, stěny ze sendvičových panelů, sklolaminátová střecha.
Lokalita: Pozemek p.č. 3911/4, k.ú. Lanškroun</t>
  </si>
  <si>
    <t>1. Technické parametry
Nový orientační systém v dopravně Lanškroun je navržen v souladu s Grafickým manuálem jednotného orientačního a informačního systému SŽ a Směrnicí SŽ č. 118.
Kategorie stanice dle UIC: D.
Způsob instalace:
Orientační prvky budou instalovány na nástupišti, přístupových cestách a výpravní budově.
Použití odolných materiálů (hliník, kompozitní desky s UV ochranou).
Typy informačních a orientačních prvků:
Navigační tabule s označením směru k výstupům, nástupištím a přístupovým bodům.
Informační tabule s grafickým zpracováním jízdních řádů.
Digitální displeje pro zobrazení aktuálních informací o odjezdech a příjezdech vlaků.
Bezpečnostní piktogramy a nouzové značení únikových cest.
2. Funkční popis
Orientační systém slouží k usnadnění pohybu cestujících a zvýšení informovanosti v prostoru dopravny.
Klíčové funkce systému:
Navigace cestujících v prostoru dopravny Lanškroun.
Zajištění bezbariérové dostupnosti informací – prvky v souladu s normou ČSN 73 6110.
Přehledná vizuální komunikace – piktogramy a texty v českém a anglickém jazyce.
Napojení na vizuální informační systém (VSI) – propojení s dynamickými LED displeji.
Umístění hlavních prvků:
Vstupní prostory dopravny – hlavní informační tabule.
Nástupiště – směrové tabule s označením nástupišť a výstupních bodů.
Prostor před výpravní budovou – mapa stanice a připojení na MHD.
Nouzové značení – evakuační plány a piktogramy bezpečnostních prvků​</t>
  </si>
  <si>
    <t>Dispečerské řízení trakce
Řízení a monitorování elektrické trakční infrastruktury z centrálního dispečinku (ED Pardubice).
Vyloučení místní obsluhy jednotlivých trakčních prvků díky automatizovanému řízení.
Bezpečná komunikace mezi elektrodispečinkem a zařízeními ŽDC.
Přenos informací mezi zařízeními
Přenos dat z PLC jednotek umístěných v trakčních napájecích stanicích do dispečinku.
Opačný směr přenosu zahrnuje vysílání povelů k dálkovému řízení jednotlivých elektrických prvků.
Propojení s ETCS
DŘT bude integrováno s ETCS L2, což umožní přenos klíčových informací pro řízení provozu a bezpečnost.
Předávání informací binárním způsobem pomocí přechodových relé.
Propojení s panelem EIP ve stavědlové ústředně, následný přenos dat do RBC umístěného v ED Pardubice.
Technická implementace
Instalace nového rozvaděče DŘT ETCS s galvanickým a datovým oddělením.
Použití PLC jednotky pro řízení a diagnostiku.
Spojení technologie DŘT s technologiemi staničního zabezpečovacího zařízení (SZZ) prostřednictvím metalických kabelů.
Bezpečnostní opatření
Kybernetická bezpečnost – data z DŘT nebudou přenášena datovou sítí přímo, ale prostřednictvím zabezpečených relé.
V případě poruchy systému DŘT nebo výpadku komunikace se do ETCS předává bezpečnější informace, aby se zabránilo nechtěnému zhasnutí návěstidel​</t>
  </si>
  <si>
    <t>1.1 Dispečerské řízení trakce
DŘT bude integrováno do centrálního dispečinku (ED Pardubice).
Odstranění místní obsluhy jednotlivých trakčních prvků díky automatizovanému řízení.
Online diagnostika a sledování stavu jednotlivých zařízení (trakční napájecí stanice, dálkové odpojovače atd.).
Možnost selektivního odpojení napájecího úseku v případě poruchy.
1.2 Přenos informací mezi zařízeními
Obousměrný přenos dat mezi PLC jednotkami a dispečerským pracovištěm.
Automatizovaný monitoring a detekce poruch v reálném čase.
Přenos povelů k dálkovému řízení dálkových a úsekových odpojovačů (DOÚO).
1.3 Integrace s ETCS
DŘT bude propojeno se systémem ETCS L2, čímž se umožní přenos klíčových informací o napájení a trakční soustavě.
Galvanické a datové oddělení mezi DŘT a ETCS pro zajištění kybernetické bezpečnosti.
Napojení na dispečerské panely EIP ve stavědlové ústředně, přenos informací do centrálního řízení v ED Pardubice.
1.4 Technická implementace
Instalace nového rozvaděče DŘT ETCS s oddělením pro silnoproudé a nízkonapěťové technologie.
Využití PLC jednotek pro řízení napájecích prvků a diagnostiku.
Napojení na technologické objekty TO, rozvody NN a napájení BTS.
2. Bezpečnostní opatření
Kybernetická bezpečnost – Ochrana datových přenosů mezi DŘT a ETCS proti kybernetickým hrozbám.
Ochrana proti přepětí – Součástí DŘT budou přepěťové ochrany SPD dle ČSN EN 61643-11.
Záložní napájení – Možnost napojení na UPS nebo dieselgenerátor pro zajištění provozu v případě výpadku trakčního napájení.
3. Požadavky na kvalitu a provozní podmínky
DŘT musí odpovídat normám:
ČSN EN 50122-1 – Ochrana elektrické trakce
ČSN EN 50123-1 – Napájecí systémy pro železnici
TSI EN 50129 – Bezpečnost železničních systémů
Teplotní rozsah provozu: -40 °C až +50 °C.
Odolnost vůči vibracím a rušení: Mechanická ochrana kabeláže a zařízení.
4. Životnost a údržba
Odhadovaná životnost DŘT: 30 let.
Pravidelná údržba:
Revize elektroinstalace: každé 3 roky.
Test přepěťových ochran: každé 2 roky.
Kontrola mechanických částí: každých 6 měsíců.
5. Ekologické požadavky
Minimalizace elektromagnetického rušení – Odpovídající evropským TSI normám.
Ekologická likvidace zastaralých komponent – Důraz na recyklaci vodičů a elektrozařízení.
Optimalizace spotřeby energie – Inteligentní řízení provozu pro snížení zátěže na distribuční soustavu.</t>
  </si>
  <si>
    <t xml:space="preserve">Příprava území zahrnuje:
- Příprava přístupových komunikací a odstranění překážek v prostoru železniční infrastruktury.
- Příprava terénu pro zajištění prací v exponovaných místech železničního spodku (vysoké náspy, mokřady apod).
- Zajištění ochrany okolních objektů a zeleně, které nebudou odstraněny.
</t>
  </si>
  <si>
    <t>K.8.1 textová část
K.8.2 výkresová část 1.004</t>
  </si>
  <si>
    <t>K.8.1 textová část
K.8.2 výkresová část 1.001</t>
  </si>
  <si>
    <t>K.8.1 textová část
K.8.2 výkresová část 1.002 + 1.003</t>
  </si>
  <si>
    <t>K.8.1 textová část
K.8.2 výkresová část 5.001</t>
  </si>
  <si>
    <t>K.8.1 textová část</t>
  </si>
  <si>
    <t>Dopravna Lanškroun, místní kabelizace</t>
  </si>
  <si>
    <t>Dopravna Lanškroun, rozhlas</t>
  </si>
  <si>
    <t>Dopravna Lanškroun, PZTS</t>
  </si>
  <si>
    <t>Dopravna Lanškroun, SZZ</t>
  </si>
  <si>
    <t>K.8.1 textová část
K.8.2 výkresová část 1.001, 8.001, 8.002 a 8.003</t>
  </si>
  <si>
    <t>Dopravna  Lanškroun, informační systém pro cestující</t>
  </si>
  <si>
    <t>Dopravna  Lanškroun,kamerový systém</t>
  </si>
  <si>
    <t>Dopravna  Lanškroun, DDTS</t>
  </si>
  <si>
    <t>Dopravna  Lanškroun, DŘT</t>
  </si>
  <si>
    <t>Hlavní funkcí ED Pardubice je centrální dispečerské řízení trakčního napájení a dálkových odpojovačů (DOÚO) pro oblast Dopravny  Lanškroun, ŽST Rudoltice v Čechách a traťového úseku Rudoltice – Lanškroun.
Dispečerské řízení v ED Pardubice bude integrováno do stávajícího systému řízení napájení SŽ, s propojením na CDP Přerov pro účely dálkového řízení provozu.
1.1 Dispečerské řízení trakčního napájení
Monitorování a ovládání trakčního vedení v úseku Rudoltice v Čechách – Lanškroun.
Dálkové ovládání úsekových odpojovačů (DOÚO) pro selektivní odpojování napájecích úseků.
Automatická diagnostika napájecích systémů – analýza odběru, sledování napěťových úrovní a identifikace poruch.
Integrace se systémem ETCS L2 – přenos informací mezi trakčním napájením a zabezpečovacím zařízením.
1.2 Přenos informací a komunikace
Obousměrný přenos dat mezi ED Pardubice, dálkovými odpojovači a CDP Přerov.
Automatické vyhodnocování provozních stavů s možností predikce poruch.
Propojení se systémem dálkové diagnostiky DDTS – diagnostika elektrických rozvaděčů a napájecích zařízení v dopravně Lanškroun a ŽST Rudoltice v Čechách.
1.3 Technická implementace
Nové rozvaděče DŘT s oddělením pro silnoproudé a nízkonapěťové technologie.
PLC jednotky pro automatizované řízení a sběr dat.
Záložní zdroj UPS a dieselgenerátor pro zajištění provozu při výpadku sítě.
Integrace dispečerských panelů s ovládáním DOÚO a napájecí soustavy.
2. Bezpečnostní opatření
Kybernetická bezpečnost – šifrování komunikace mezi ED Pardubice a řízenými objekty.
Ochrana proti přepětí – přepěťové ochrany SPD dle ČSN EN 61643-11.
Odolnost proti výpadkům napájení – zálohování pomocí UPS/dieselgenerátoru.
3. Požadavky na kvalitu a provozní podmínky
Normy a předpisy:
ČSN EN 50122-1 – Ochrana trakčního vedení.
ČSN EN 50123-1 – Napájecí systémy pro železnici.
TSI EN 50129 – Bezpečnost železničních systémů.
Teplotní rozsah provozu: -40 °C až +50 °C.
Mechanická odolnost: Ochrana proti vibracím a elektromagnetickému rušení.
4. Životnost a údržba
Odhadovaná životnost DŘT: 30 let.
Pravidelná údržba:
Revize elektroinstalace každé 3 roky.
Test přepěťových ochran každé 2 roky.
Kontrola mechanických částí každých 6 měsíců.
5. Ekologické požadavky
Minimalizace elektromagnetického rušení dle TSI standardů.
Recyklace starých komponent – vodiče, rozvaděče, elektronické prvky.
Snížení spotřeby energie pomocí inteligentního řízení napájecí soustavy.</t>
  </si>
  <si>
    <t>Dopravna  Lanškroun, svršek a spodek</t>
  </si>
  <si>
    <t>Dopravna  Lanškroun,nástupiště</t>
  </si>
  <si>
    <t>Dopravna  Lanškroun, TO</t>
  </si>
  <si>
    <t>Dopravna  Lanškroun, orientační systém</t>
  </si>
  <si>
    <t>Dopravna  Lanškroun, demolice TD</t>
  </si>
  <si>
    <t>Dopravna  Lanškroun, TV</t>
  </si>
  <si>
    <t>Dopravna  Lanškroun, EOV</t>
  </si>
  <si>
    <t>Dopravna  Lanškroun, DOÚO</t>
  </si>
  <si>
    <t>Dopravna  Lanškroun, rozvody nn</t>
  </si>
  <si>
    <t>Dopravna  Lanškroun, osvětlení</t>
  </si>
  <si>
    <t>Dopravna  Lanškroun,napájení TO</t>
  </si>
  <si>
    <t>Dopravna  Lanškroun, ukolejnění kovových konstrukcí</t>
  </si>
  <si>
    <t>K.8.1 textová část
Jeden objekt pro celou dálkovou kabelizaci</t>
  </si>
  <si>
    <t xml:space="preserve">K.8.1 textová část
</t>
  </si>
  <si>
    <t xml:space="preserve">K.8.1 textová část
K.8.2 výkresová část 3.001 až 3.008
</t>
  </si>
  <si>
    <t xml:space="preserve">K.8.1 textová část
K.8.2 výkresová část 3.004, 3.005 až 3.008
</t>
  </si>
  <si>
    <t xml:space="preserve">K.8.1 textová část
K.8.2 výkresová část 3.004
</t>
  </si>
  <si>
    <t xml:space="preserve">K.8.1 textová část
K.8.2 výkresová část 6.001, 3.001
</t>
  </si>
  <si>
    <t>K.8.1 textová část
K.8.2 výkresová část 4.003</t>
  </si>
  <si>
    <t>K.8.1 textová část
K.8.2 výkresová část 4.002</t>
  </si>
  <si>
    <t>K.8.1 textová část
K.8.2 výkresová část 4.001</t>
  </si>
  <si>
    <t>Rudoltice v Č. - Lanškroun, Opěrná zeď n.km. 2,959-2,987 vlevo</t>
  </si>
  <si>
    <t>Rudoltice v Č. - Lanškroun,Opěrná zeď n.km. 2,950-2,980 vpravo</t>
  </si>
  <si>
    <t>K.8.1 textová část
K.8.2 výkresová část 8.004 a 8.005</t>
  </si>
  <si>
    <t>K.8.1 textová část
K.8.2 výkresová část 8.001, 8.002 a 8.003</t>
  </si>
  <si>
    <t>K.8.1 textová část
K.8.2 výkresová část 6.001 a 5.001</t>
  </si>
  <si>
    <t>K.8.1 textová část
K.8.2 výkresová část 2.001 až 2.004</t>
  </si>
  <si>
    <t>K.8.1 textová část
K.8.2 výkresová část 2.001</t>
  </si>
  <si>
    <t>K.8.1 textová část
K.8.2 výkresová část 3.004</t>
  </si>
  <si>
    <t xml:space="preserve">K.8.1 textová část
</t>
  </si>
  <si>
    <t xml:space="preserve">K.8.1 textová část
K.8.2 výkresová část 9.001
</t>
  </si>
  <si>
    <t>1.Železniční svršek
Navržené úpravy:
Regenerace kolejnic a pražců – Použití repasovaných pražců ze skladových zásob.
Úprava geometrické polohy koleje (GPK) – Korekce polohy koleje, výměna upevňovacích prvků.
Čištění a obnova kolejového lože – Odstranění degradovaných vrstev štěrkového lože v určených úsecích.
Směrové řešení trati:
Stávající traťový rychlostní profil V100/V130 odpovídá rychlostem 60/65 km/h.
Návrh směrových oblouků a přímých úseků odpovídá požadovaným provozním parametrům.
2.Železniční spodek
Navržené úpravy:
Sanace železničního spodku – Odstranění nevyhovujícího podloží v kritických úsecích.
Odvodnění tratě – V úsecích km 1,800–2,219 a km 3,127–3,400 je navrženo nové odvodnění trativodem (cca 610 m).
Úprava drážních stezek – Rekonstrukce stezek podél trati v délce 3 820 m dle normových parametrů.
3. Funkční popis
Obnova železniční infrastruktury pro zvýšení bezpečnosti a plynulosti provozu.
Zlepšení stability železničního spodku pomocí geotextilií a drenážních opatření.
Přizpůsobení traťového úseku pro budoucí elektrizaci a integraci ETCS.
4. Provozní podmínky
Nosnost: Odpovídající traťové třídě C3.
Klimatická odolnost: Teplotní rozsah: -40 °C až +50 °C; Odolnost proti dešťovým srážkám a sněhové pokrývce.
Geotechnické podmínky: Stabilizace zářezů a násypů proti erozi.
5. Požadavky na zajištění kvality
Normy:
ČSN 73 6360 – Kolejové lože.
ČSN 73 6365 – Projektování železničních tratí.
TSI INF – Technické specifikace pro interoperabilitu infrastruktury.
Směrnice SŽ č. 67 – Systém péče o kvalitu v oblasti traťového hospodářství
Předpis SŽDC S3 – Železniční svršek
Předpis SŽ S4 – Železniční spodek
Směrnice SŽ SM096 – Směrnice pro nakládání s odpady
Směrnice SŽ SM011 – Dokumentace staveb Správy železnic, státní organizace
Zkoušky a testování:
Statické a dynamické měření geometrie koleje.
Ověření kvality podloží a odvodnění.
6. Životnost a údržba
Odhadovaná životnost železničního svršku: 30 let.
Odhadovaná životnost železničního spodku: 50 let.
Pravidelná údržba:
Revize geometrie koleje každé 2 roky.
Čištění a doplňování štěrkového lože dle potřeby.
7. Požadavky na omezení dopadu na životní prostředí
Minimalizace vibrací a hluku díky modernizaci svršku a upevnění kolejnic.
Ekologická sanace odvodnění – srážkové vody budou efektivně odváděny do trativodů.
Recyklace materiálů – opětovné využití kolejnic a pražců v odpovídajících úsecích.</t>
  </si>
  <si>
    <t>PS 01-01-11</t>
  </si>
  <si>
    <t>PS 03-01-11</t>
  </si>
  <si>
    <t>PS 02-01-21</t>
  </si>
  <si>
    <t>PS 02-01-31</t>
  </si>
  <si>
    <t>PS 04-01-51</t>
  </si>
  <si>
    <t>PS 04-01-52</t>
  </si>
  <si>
    <t>PS 02-01-71</t>
  </si>
  <si>
    <t>PS 03-02-11</t>
  </si>
  <si>
    <t>PS 03-02-21</t>
  </si>
  <si>
    <r>
      <t>PS 03-02-</t>
    </r>
    <r>
      <rPr>
        <b/>
        <sz val="12"/>
        <rFont val="Calibri"/>
        <family val="2"/>
        <charset val="238"/>
        <scheme val="minor"/>
      </rPr>
      <t>4</t>
    </r>
    <r>
      <rPr>
        <b/>
        <sz val="12"/>
        <color theme="1"/>
        <rFont val="Calibri"/>
        <family val="2"/>
        <charset val="238"/>
        <scheme val="minor"/>
      </rPr>
      <t>1</t>
    </r>
  </si>
  <si>
    <t>PS 03-02-61</t>
  </si>
  <si>
    <t>PS 03-02-62</t>
  </si>
  <si>
    <t>PS 02-02-51</t>
  </si>
  <si>
    <t>PS 02-02-91</t>
  </si>
  <si>
    <t>PS 02-02-81</t>
  </si>
  <si>
    <t>PS 01-02-01</t>
  </si>
  <si>
    <t>PS 03-02-01</t>
  </si>
  <si>
    <t>PS 01-03-11</t>
  </si>
  <si>
    <t>PS 03-03-11</t>
  </si>
  <si>
    <t>PS 04-03-11</t>
  </si>
  <si>
    <t>SO 02-00-01</t>
  </si>
  <si>
    <t>SO 03-00-01</t>
  </si>
  <si>
    <t>SO 03-12-01</t>
  </si>
  <si>
    <t>SO 02-13-01</t>
  </si>
  <si>
    <t>SO 02-20-01</t>
  </si>
  <si>
    <t>SO 02-21-01</t>
  </si>
  <si>
    <t>SO 02-21-02</t>
  </si>
  <si>
    <t>SO 02-21-03</t>
  </si>
  <si>
    <t>SO 02-21-04</t>
  </si>
  <si>
    <t>SO 02-21-05</t>
  </si>
  <si>
    <t>SO 02-21-06</t>
  </si>
  <si>
    <t>SO 02-21-07</t>
  </si>
  <si>
    <t>SO 02-21-08</t>
  </si>
  <si>
    <t>SO 02-23-01</t>
  </si>
  <si>
    <t>SO 02-23-02</t>
  </si>
  <si>
    <t>SO 02-23-03</t>
  </si>
  <si>
    <t>SO 02-23-04</t>
  </si>
  <si>
    <t>SO 02-72-01</t>
  </si>
  <si>
    <t>SO 03-72-01</t>
  </si>
  <si>
    <t>SO 03-77-01</t>
  </si>
  <si>
    <t>SO 03-78-01</t>
  </si>
  <si>
    <t>SO 02-81-01</t>
  </si>
  <si>
    <t>SO 03-81-01</t>
  </si>
  <si>
    <t>SO 03-84-01</t>
  </si>
  <si>
    <t>SO 03-86-01</t>
  </si>
  <si>
    <t>SO 03-86-02</t>
  </si>
  <si>
    <t>SO 03-86-03</t>
  </si>
  <si>
    <t>SO 03-86-04</t>
  </si>
  <si>
    <t>SO 02-86-01</t>
  </si>
  <si>
    <t>SO 02-86-02</t>
  </si>
  <si>
    <t>SO 03-87-01</t>
  </si>
  <si>
    <t>SO 02-87-01</t>
  </si>
  <si>
    <t>SO 02-91-01</t>
  </si>
  <si>
    <t>SO 98-98</t>
  </si>
  <si>
    <t>Dopravna  Lanškroun, místní kabelizace</t>
  </si>
  <si>
    <t>Dopravna  Lanškroun, rozhlas</t>
  </si>
  <si>
    <t>Dopravna  Lanškroun, PZTS</t>
  </si>
  <si>
    <t>SOPS/PR/2024</t>
  </si>
  <si>
    <t>SOUPIS PRACÍ / ROZPOČET</t>
  </si>
  <si>
    <t>Stavba:</t>
  </si>
  <si>
    <t>CELKEM:</t>
  </si>
  <si>
    <t>SO/PS:</t>
  </si>
  <si>
    <t>Kategorie monitoringu:</t>
  </si>
  <si>
    <t>D.9.8</t>
  </si>
  <si>
    <t>Klasifikace SO/PS:</t>
  </si>
  <si>
    <t>Stupeň dokumentace:</t>
  </si>
  <si>
    <t>Stádium 3</t>
  </si>
  <si>
    <t>ISPROFIN:</t>
  </si>
  <si>
    <t>Majetek:</t>
  </si>
  <si>
    <t>SŽ s.o.</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</si>
  <si>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</si>
  <si>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</si>
  <si>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</si>
  <si>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</si>
  <si>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</si>
  <si>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</si>
  <si>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</si>
  <si>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</si>
  <si>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</si>
  <si>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</si>
  <si>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</si>
  <si>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</si>
  <si>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</si>
  <si>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</si>
  <si>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</si>
  <si>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</si>
  <si>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</si>
  <si>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</si>
  <si>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</si>
  <si>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</si>
  <si>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</si>
  <si>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</si>
  <si>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</si>
  <si>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</si>
  <si>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</si>
  <si>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</si>
  <si>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</si>
  <si>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</si>
  <si>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</si>
  <si>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</si>
  <si>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</si>
  <si>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</si>
  <si>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přílohy P9 směrnice SŽ SM011,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</si>
  <si>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</si>
  <si>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</si>
  <si>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přílohy P9 směrnice SŽ SM011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</si>
  <si>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</si>
  <si>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</si>
  <si>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přílohy P9 směrnice SŽ SM011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</si>
  <si>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</si>
  <si>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</si>
  <si>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</si>
  <si>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</si>
  <si>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</si>
  <si>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</si>
  <si>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</si>
  <si>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</si>
  <si>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</si>
  <si>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</si>
  <si>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popis položky</t>
  </si>
  <si>
    <t>553353005</t>
  </si>
  <si>
    <t>S622300370</t>
  </si>
  <si>
    <t>SOPS/PR/2024/04</t>
  </si>
  <si>
    <t>KS</t>
  </si>
  <si>
    <t>D&amp;B</t>
  </si>
  <si>
    <t>Náklady na související činnosti zajišťované zhotovitelem stavby pro režim stavby D&amp;B na projektové práce před zahájením realizace</t>
  </si>
  <si>
    <t>SŽ</t>
  </si>
  <si>
    <t>D&amp;B001</t>
  </si>
  <si>
    <t>Geodetické práce a mapové podklady</t>
  </si>
  <si>
    <t>Práce prováděné pro zpracování projektových dokumentací</t>
  </si>
  <si>
    <t>v předepsaném rozsahu a dle VTP a ZTP</t>
  </si>
  <si>
    <t>D&amp;B002</t>
  </si>
  <si>
    <t>Geotechnický průzkum</t>
  </si>
  <si>
    <t>D&amp;B003</t>
  </si>
  <si>
    <t>Ostatní průzkumné práce</t>
  </si>
  <si>
    <t>Inženýrská činnost pro projektovou dokumentaci</t>
  </si>
  <si>
    <t>D&amp;B004</t>
  </si>
  <si>
    <t>D&amp;B005</t>
  </si>
  <si>
    <t>D&amp;B006</t>
  </si>
  <si>
    <t>D&amp;B007</t>
  </si>
  <si>
    <t>D&amp;B008</t>
  </si>
  <si>
    <t>Projektová dokumentace pro provádění stavby (PDPS)</t>
  </si>
  <si>
    <t>vypracování projektové dokumentace pro ohlášení stavby</t>
  </si>
  <si>
    <t>vypracování projektové dokumentace pro provádění stavby</t>
  </si>
  <si>
    <t>Dozor projektanta</t>
  </si>
  <si>
    <t>provádění autorského dozoru</t>
  </si>
  <si>
    <t>Osvědčení o shodě notifikovanou osobou v přípravě</t>
  </si>
  <si>
    <t xml:space="preserve">Uvádí se prokazatelné náklady na provádění autorského dozoru, tyto náklady musí být samostatně vyčleněné jako součást SOD na projektové dokumentace.  Předpokládané náklady na autorský dozor se dokladují v závislosti na druhu prací a předpokládané délce výstavby. Ve formuláři SR musí být uvedený předpokládaný počet hodin na činnosti autorského dozoru, který musí odpovídat rozsahu stavby a době výstavby. </t>
  </si>
  <si>
    <t xml:space="preserve">Uvádí se náklady na zajištění vydání platného ES prohlášení o ověření subsystému notifikovanou osobou podle Směrnice 2008/57/ES[12] ve stádiu přípravy stavby.  Pokud nejsou náklady na danou činnost vyčleněné zvlášť v rámci příslušných SOD, avšak jsou předmětem plnění dané zakázky (tj. jsou součástí celkových nákladů zahrnutých do zpracované dokumentace), samostatně se nevyčleňují a zpětně se procentní sazbou nevyčíslují. </t>
  </si>
  <si>
    <t xml:space="preserve">Uvádí se náklady na vypracování projektové dokumentace pro provádění stavby – PDPS  (viz kap. 1.25), která se zpracovává v rozsahu přílohy č. 6 vyhlášky č. 146/2008.[10] Jedná se o projektovou dokumentaci pro provádění stavby, které doplňuje a upřesňuje projektovou dokumentaci pro stavební povolení (viz A.2.2.3) do úplného obsahu stupně dokumentace pro provádění stavby. Jedná se o dopracování projektové dokumentace technologických části stavby, které nelze zpracovat bez znalosti konkrétních výrobků, nebo dodavatele technologického zařízení. Položka nezahrnuje náklady na realizační dokumentaci, která se v individuálních případech dopracovává samostatně jako součást dodávky stavby a je zahrnutá jako samostatná položka konkrétního SO nebo PS (viz kap.1.26 a 3.11). V případě, že bude nutné vypracovat dokumentaci pro provádění stavby k projektové dokumentaci pro ohlášení stavby, nebo k projektové dokumentaci pro stavební povolení  (v případě, že nebyla její součástí), a to jak v rozsahu stavebně technické části, tak v rozsahu technologické části stavby, budou náklady na projektovou dokumentaci pro provádění stavby stanovené výpočtem procentní sazbou uvedenou v tabulce, následovně:  A.2.2.4= % x [40% z (B.1.1.1 + B.2.1.1)].  35/69 Příloha A k Směrnici č. 20 V příslušném řádku listu 1A formuláře SR v části „stanovení nákladů“ bude uvedeno „individuálně“. Informace, že se jedná o dopracování projektové dokumentace pro provádění celé stavby, se uvede v poznámce listu 1A formuláře SR. </t>
  </si>
  <si>
    <t xml:space="preserve">Uvádí se náklady na vypracování projektové dokumentace pro ohlášení stavby povolení - DOS viz kap. 1.22, která se zpracovává v rozsahu přílohy č. 4 vyhlášky č. 146/2008 Sb.[10] Jedná se o dokumentaci, která nezahrnuje dokumentaci pro provádění stavby viz A.2.2.4 V případě, že DOS bude podkladem pro výběr zhotovitele stavby, nebo v případě, že se zpracovává dokumentace pro společné povolení, musí být stanovení nákladů na dokumentaci pro provádění stavby provedeno individuálně (viz A.2.2.4). V SR můžou být uvedené náklady na zpracování DOS nebo DSP. V případě, že stavba jako celek nesplňuje svým charakterem podmínky zákona č. 183/2006 Sb.[4], pro ohlášení stavby, tj. část stavby bude vyžadovat stavební povolení a část ohlášení, budou náklady na projektovou dokumentaci zařazené do A.2.2.3. Pokud jsou, na základě příslušných smluvních ujednání, součástí projektové dokumentace pro ohlášení stavby i činnosti zařazené v kap. A.2.2.1, bez přesného rozčlenění nákladů za konkrétní činnosti, nebudou se tyto náklady zpětně samostatně rozčleňovat do příslušných kap. A.2.2.1 dle procentního členění. </t>
  </si>
  <si>
    <t xml:space="preserve">Uvádí se náklady na inženýrskou činnost zajišťovanou pro projektovou dokumentaci stavby externě, mimo činnosti přímo zajišťované SŽDC dle Směrnice SŽDC č. 55[19] zahrnuté do nákladů v části A.1. Jedná se zejména o činnosti zahrnující zajištění podkladů pro komplexní veřejnoprávní projednání, včetně majetkoprávního vypořádání a ostatních činností, které jsou nutné k vydání stavebního povolení nebo ohlášení stavby dle požadavků zákona  č. 183/2006 Sb.[4].  Pokud nejsou náklady na danou činnost vyčleněné zvlášť v rámci příslušných SOD, avšak jsou předmětem plnění dané zakázky (tj. jsou součástí celkových nákladů zahrnutých do zpracované dokumentace), samostatně se nevyčleňují a zpětně se procentní sazbou nevyčíslují. 
</t>
  </si>
  <si>
    <t xml:space="preserve">Uvádí se náklady na ostatní průzkumné práce, které jsou nezbytné pro projektovou přípravu (např. stavebně technický průzkum, pedologický průzkum, posouzení nebezpečných vlastností odpadů, biologický průzkum, pyrotechnický průzkum, radonový průzkum a jiné).  Při stanovení nákladů procentní sazbou se jedná o celkové náklady za průzkumné práce.  Popis zařazených nákladů musí být uvedený v poznámce pod listu 1A formuláře SR. </t>
  </si>
  <si>
    <t xml:space="preserve">Uvádí se náklady na geotechnický průzkum pro projektovou přípravu, v rozsahu požadavků interních předpisů SŽDC se zohledněním charakteru stavby a požadavků vzešlých z průzkumných prací prováděných v rámci předprojektové přípravy. Zahrnuje také náklady pro zajištění podkladů pro na hydrogeologické posouzení stavby, návrh technologie výstavby a posouzení stability a deformací zemního tělesa. U staveb s převládajícím charakterem geotechnické činnosti (např. stavby sanace skal, zajištění stability svahů, podzemní stavby), lze náklady na průzkumné práce zahrnující geotechnický průzkum stanovit individuálně. Pokud nejsou náklady na danou činnost vyčleněné zvlášť v rámci příslušných SOD, avšak jsou předmětem plnění dané zakázky (tj. jsou součástí celkových nákladů zahrnutých do zpracované dokumentace), samostatně se nevyčleňují a zpětně se procentní sazbou nevyčíslují. </t>
  </si>
  <si>
    <t xml:space="preserve">Uvádí se náklady na geodetické práce a pořízení mapových podkladů nezbytných pro zpracování projektových dokumentací. Jedná se o náklady na mapové podklady SŽG vztahujících se k dané stavbě zahrnující např.: náklady na pořízení katastrálních map, ortofoto mapových podkladů, speciálních map. V položce jsou zahrnuté také náklady na zaměření stávajícího stavu prováděného zhotovitelem dokumentace. Pokud nejsou náklady na danou činnost vyčleněné zvlášť v rámci příslušných SOD, avšak jsou předmětem plnění dané zakázky (tj. jsou součástí celkových nákladů zahrnutých do zpracované dokumentace), samostatně se nevyčleňují a zpětně se procentní sazbou nevyčíslují. 
</t>
  </si>
  <si>
    <t>1.Železniční svršek
Navržené úpravy:
Výměna pražců, regenerace výhybky č.1 a rekonstrukce koleje 1a a 3a – Zajištění lepší stability a provozní spolehlivosti.
Montáž betonového zarážedla – Na koleji č. 1a pro zajištění bezpečnosti.
2.Železniční spodek
Navržené úpravy:
Doplnění odvodnění stanice – U výhybky č. 4 bude realizována drenáž v délce 59 m.
Úprava povrchu kolejiště – Zlepšení odvodňovacích vlastností a stabilizace podloží.
3. Funkční popis
Obnova železniční infrastruktury pro zvýšení bezpečnosti a plynulosti provozu.
Zlepšení stability železničního spodku pomocí geotextilií a drenážních opatření.
Přizpůsobení traťového úseku pro budoucí elektrizaci a integraci ETCS.
4. Provozní podmínky
Nosnost: Odpovídající traťové třídě C3.
Klimatická odolnost: Teplotní rozsah: -40 °C až +50 °C; Odolnost proti dešťovým srážkám a sněhové pokrývce.
Geotechnické podmínky: Stabilizace zářezů a násypů proti erozi.
5. Požadavky na zajištění kvality
Normy:
ČSN 73 6360 – Kolejové lože.
ČSN 73 6365 – Projektování železničních tratí.
TSI INF – Technické specifikace pro interoperabilitu infrastruktury.
Směrnice SŽ č. 67 – Systém péče o kvalitu v oblasti traťového hospodářství
Předpis SŽDC S3 – Železniční svršek
Předpis SŽ S4 – Železniční spodek
Směrnice SŽ SM096 – Směrnice pro nakládání s odpady
Směrnice SŽ SM011 – Dokumentace staveb Správy železnic, státní organizace
Zkoušky a testování:
Statické a dynamické měření geometrie koleje.
Ověření kvality podloží a odvodnění.
6. Životnost a údržba
Odhadovaná životnost železničního svršku: 30 let.
Odhadovaná životnost železničního spodku: 50 let.
Pravidelná údržba:
Revize geometrie koleje každé 2 roky.
Čištění a doplňování štěrkového lože dle potřeby.
7. Požadavky na omezení dopadu na životní prostředí
Minimalizace vibrací a hluku díky modernizaci svršku a upevnění kolejnic.
Ekologická sanace odvodnění – srážkové vody budou efektivně odváděny do trativodů.
Recyklace materiálů – opětovné využití kolejnic a pražců v odpovídajících úsecích.</t>
  </si>
  <si>
    <t>Trackside Approval se u staveb s ERTMS v režimu D+B zpracovává v posledním stupni dokumentace pro zhotovení stavby, tzn. ve stupni DSP+PDPS nebo DUSP+PDPS</t>
  </si>
  <si>
    <t>Publicita stavby</t>
  </si>
  <si>
    <t>Zpracování procesu Trackside Approval (v části projektování i zhotovení stavby)</t>
  </si>
  <si>
    <t>MD</t>
  </si>
  <si>
    <t xml:space="preserve">dle rozsahu stavby a typu posuzovaného ERTMS s množstvím (počet Osobo-dnů/MD): 
•        množstvím Osobo-dnů dle typu posuzovaného ERTMS: 
o        ETCS L2 =&gt; „20 až 80“ Osobo-dnů
Pozn. – uvedené Osobo-dny zahrnují část projektování i zhotovení stavby
</t>
  </si>
  <si>
    <t>Příprava D&amp;B</t>
  </si>
  <si>
    <t>2. Všeobecný objekt 98-98</t>
  </si>
  <si>
    <t>Typy informačních materiálů:
•        informační plachty, přebaly a Dibond desky na oplocení ve velikosti šíře 3 m × výška 2 m v počtu 4 ks, dle možnosti umístění.
Informační materiály budou instalovány ihned po předání staveniště a po celou dobu realizace stavby budou Zhotovitelem udržovány v bezvadném stavu. V případě jejich poškození, nebo výrazném znečistění, budou nahrazeny novými identickými materiály. 
Umístění materiálů s logem Zhotovitele bude možné pouze po konzultaci a po odsouhlasení Objednatelem.
Zhotovitel zajistí 2 x pořízení fotodokumentace a videodokumentace (na počátku stavby a po jeho dokončení) prostřednictvím dronu (je možné doplnit záběry dronu pomocí jiného záznamového zařízení), která bude následnou, odbornou postprodukcí zpracována do dvou propagačních videí. První verze v délce 2–5 minut pro kanál na YouTube a druhá verze pro sociální sítě, zkrácená verze do 60 sekund. Tato videa budou opatřena logem SŽ, případně doplněn mluveným komentářem, dle dohody s Objednatelem. Video bude pořízeno a odevzdáno v rozlišení 4K a také ve FULL HD. Objednatel požaduje natočení stávajícího stavu, natáčení v průběhu realizace a po jejím dokončení. Do 15 pracovních dnů od ukončení každé dílčí části natáčení Zhotovitel předá zpracovanou videodokumentaci Objednateli. Objednatel si vyhrazuje právo schválení finální podoby předmětného propagačního videa. Výsledný produkt je majetkem Objednatele.</t>
  </si>
  <si>
    <t>v předepsaném rozsahu a počtu dle PROJEKT INŽENÝRSKOGEOLOGICKÉHO PRŮZKUMU
2024 viz ZP</t>
  </si>
  <si>
    <t xml:space="preserve">Místní kabelizace v dopravně Lanškroun zahrnuje komplexní síť kabelových rozvodů, které slouží k zajištění komunikace v rámci stanice. Konkrétně zaokruhované propojení jednotlivých prvků , tedy elektrických ohřevů výhybek a rozváděčů osvětlení s potřebou integrace do DDTS. Zároveň bude řešeno propojení sdělovací místností umístěné v novém technologickém objektu, se stavědlovou ústřednou a BTS GSM-R. Propoj se stavědlovou ústřednou bude realizován MOK 72vl. a MK 5xN TCEPKPFLEZE. </t>
  </si>
  <si>
    <t>Rozhlasové zařízení v dopravně Lanškroun má sloužit jako klíčový informační a bezpečnostní prvek pro cestující i zaměstnance železnice.  Hlavní účely rozhlasového zařízení má být informování cestujících, automatická hlášení o příjezdech, odjezdech a zpožděních vlaků, ruční hlášení výpravčího nebo dispečera v případě mimořádných situací (např. změna nástupiště, zpoždění, výluka). V dopravně Lanškroun bude navrženo rozhlasové zařízení v IP provedení s hlášením dle jízdy vlaku. Bude zde instalovaná IP rozhlasová ústředna 100W a na nástupišti reproduktory připevněné na vlastních stožárcích po 25 metrech a to všechny reprodktory jedním směrem. Napájení rozhlasové ústředny bude přímo z instalovaného rozváděče ve sdělovací místnosti. Celkem bude zapojeno 5 reproduktorů. Rozhlasové zařízení bude umožňovat kontrolu provedeného hlášení a poskytovat informace o poruchách do systému dálkové diagnostiky dle TS 2/2008-ZSE v platném znění. Nově navrhované zařízení bude navrženo pro dálkové ovládání z CDP Přerov, z dispečerského sálu příslušné řízené oblasti, včetně nezbytných úprav a doplnění pracoviště dispečera železniční dopravní cesty. Bude také upraveno pracoviště PPV Třebovice v Čechách. Ze zařízení bude i výstup do DDTS.</t>
  </si>
  <si>
    <t xml:space="preserve">Záměrem instalace PZTS (Poplachový zabezpečovací a tísňový systém) má být zajištění zabezpečení všech požadovaných, zásadních prostor, za pomoci prvků zabezpečení a zabezpečovacích čidel. V případě dopravny Lanškroun se jedná o místnost sdělovací a stavědlová ústředna, kde bude instalovaný expander PZTS. PZTS ústředna bude umístěna ve sdělovací místnosti a zde i napájena přímo z rozváděče. V obou místnostech, u vchodu, bude bezkontaktní čtečka karet služebních průkazů s klávesnicí. Vstupy budou chráněny magnetickým kontaktem. V místnostech bude instalovány také opticko-kouřové detektory a PIR čidla. Navržený systém PZTS bude poskytovat informace o poruchách do systému dálkové diagnostiky dle TS 2/2008-ZSE v platném znění.  Ze zařízení bude výstup do DDTS. </t>
  </si>
  <si>
    <t xml:space="preserve">Informační systém v železniční stanici (ŽST) slouží k poskytování aktuálních informací cestujícím a personálu stanice, čímž zajišťuje plynulost, bezpečnost a efektivitu železniční dopravy. Je klíčovou součástí moderní infrastruktury. V dopravně Lanškroun bude navržen vizuální informační systém v souladu se Směrnicí č.118 a Grafickým manuálem jednotného orientačního a informačního systému SŽ s.o. Stanice je dle SŽ_SM122dle UIC v kategorii D. Ve stanici buzde instalován informační panel pro OOSPO, odjezdová tabule ve skrácené verzi, příjezdový monitor, a tabule nástupištní. Nástupištní tabule bude mít zvláštní přívod napájení, ale datově bude prpojena s kamerovou skříní CCTV. Celý informační systém bude napájený z rováděče instalovaného ve sdělovací místnosti. Nově navrhované zařízení bude navrženo pro dálkové ovládání z CDP Přerov, z dispečerského sálu příslušné řízené oblasti, včetně nezbytných úprav a doplnění pracoviště dispečera železniční dopravní cesty. Bude také upraveno pracoviště PPV Třebovice v Čechách. </t>
  </si>
  <si>
    <t xml:space="preserve">Kamerový systém v železniční stanici je klíčovým bezpečnostním a monitorovacím prvkem, který slouží k ochraně cestujících, zaměstnanců i infrastruktury. Díky moderním technologiím umožňuje efektivní dohled nad děním ve stanici, prevenci kriminality a rychlou reakci na mimořádné situace. Pro sledování hran nástupiště v dopravně Lanškroun bude navržen nový kamerový systém v souladu s pokynem O14 č.j. 18453/2018-SŽDC-O14 s kompresním algoritmem H.265. Kamery, budou instalovány na vlastní sloupky proti sobě tak, aby nejen sledovaly hranu nástupiště, ale také sebe navzájem. Každou hranu nástupiště tak bude sledovat dvojice proti sobě instalovaných kamer. Kamery budou připojeny pomocí kamerových skříní. Napájení bude z rozváděče ve sdělovací místnosti. Nově navrhované zařízení bude navrženo pro dálkové ovládání z CDP Přerov, z dispečerského sálu příslušné řízené oblasti, včetně nezbytných úprav a doplnění pracoviště dispečera železniční dopravní cesty. Bude také upraveno pracoviště PPV Třebovice v Čechách. Ze zařízení bude i výstup do DDTS.
</t>
  </si>
  <si>
    <t>Dálková optická a metalická kabelizace má za účel kvalitní propojení v rámci plánovaného úseku a zajištění přenosu dat na úrovni potřebné pro nejnovější využívané technologie. V úseku mezi ŽST Rudoltice v Čechách a dopravně Lanškroun budou položeny tři HDPE chráničky (modrá, fialová provozní, černá rezervní) a veden TOK 48 vl. a DOK 24vl s výpichy z TOK do RD přejezdů (popřípadě s rezervou pro budoucí vyvedení do RD). Dále bude veden nový metalický kabel 5XN TCEPKPFLEZE s výpichy do RD přejezdů. Optická kabelizace bude položena v souladu s TS 1/2022-SZ Optické kabely a jejich příslušenství v přenosové síti státní organizace Správa železnic. Metalické kabely budou navrženy v provedení podle ČSN 34 2040 ed.2, tj. traťový kabel a místní kabely musí být navrženy s ochranným kovovým obalem – typu TCEPKPFLEZE.</t>
  </si>
  <si>
    <t xml:space="preserve">Systém GSM-R má zajistit spolnění všech nároků na rádiovou komunikaci pro zajištění potřeb jak zabezpečovacího zařízení, tak všech potřebných dalších typů komunikace na daném úseku. V tuto chvíli je plánováno vybudování nové BTS GSM-R. V rámci dalšího stupně dokumentace musí být provedeno předprojektové měření pokrytí železniční trati Lanškroun – Rudoltice v Čechách, na základě kterého může být prokázáno, že pokrytí této železniční trati již v současnosti vyhovuje požadovaným parametrům pokrytí. Teprve v případě, že měření prokáže opak, tedy stav, že pokrytí této železniční trati stávajícím způsobem nevyhovuje požadovaným podmínkám pro provoz zabezpečovacího systému ETCS, doporučuje se vybudování BTS GSM-R v dopravně  Lanškroun. Konektivitu s ústřednovou částí rádiového systému GSM-R pak bude třeba zajistit pomocí propojovacího optického kabelu a na něm nasazeným přenosovým systémem MPLS vyhrazeným pro GSM-R. Doplnění dané BTS GSM-R bude navrženo pro pokrytí úseku rádiovým signálem s úrovní a kvalitou dle požadavků specifikace EIRENE a parametrů s hodnotami podle čl. 4.2.6 Směrnice SŽDC č. 35, kterou se stanovují technické specifikace vlakových rádiových zařízení a zásady pro jejich přípravu a realizaci na železniční dopravní cestě ve vlastnictví státu (v platném znění), a tedy stanoven v dokumentaci pro územní řízení stavby pro vykrytí tratě signálovou úrovní dle UIC FRS verze 8.0.0. a SRS verze 16.0.0 : 1) Pro tratě s ETCS úroveň 2 a rychlost do 220 km/hod., tj. 95 % tratí signálovou úrovní -95 dBm ve 100 m intervalech. 2) Pro oblast určenou pro režim posunu v železničních stanicích je požadováno 99 % vykrytí min. signálovou úrovní -102 dBm, včetně vytipování lokalit ŽST. Nad rámec požadavků EIRENE, UIC FRS 8.0.0 a UIC SRS 16.0.0 bude trať optimalizována pro spolehlivé plnění požadavků UNISIG Subset-093 ve verzi 4.0.0. (KPI QoS). Při měření/optimalizaci budou respektovány podmínky popsané v dokumentu ERTMS/GSM-R Quality of Service Test Specification. Bude zajištěno pokrytí signálem GSM-R také pro  technologické budovy a bezprostřední okolí tratě pro udržující zaměstnance (-98 dBm). Technologie GSM-R bude umístěna v samostaném 19" racku v rámci Sdělovací místnosti. Součástí je doplnění centrální a ústřednové části GSM-R pro připojení nové BTS včetně začlenění do dohledového systému GSM-R a instalace a dodávka návěstních tabulí (radiovníků) včetně sloupků a jejich vytýčení. </t>
  </si>
  <si>
    <r>
      <t xml:space="preserve">Přenosový systém </t>
    </r>
    <r>
      <rPr>
        <sz val="10"/>
        <rFont val="Verdana"/>
        <family val="2"/>
        <charset val="238"/>
      </rPr>
      <t>IP/MPLS je klíčovou technologií pro moderní železniční komunikační infrastrukturu. Tento systém umožňuje rychlou, spolehlivou a bezpečnou komunikaci mezi železničními zařízeními, dispečerskými centry a, informačními systémy a zabezpečovací technikou.</t>
    </r>
    <r>
      <rPr>
        <sz val="11"/>
        <rFont val="Calibri"/>
        <family val="2"/>
        <charset val="238"/>
        <scheme val="minor"/>
      </rPr>
      <t xml:space="preserve"> Bude navržen nový přenosový systém IP/MPLS technologické datové sítě. V rámci dopravně Lanškroun budou doplněny 2 L3 switche do stacku. Dále bude třeba doplnit L3 do stacku v ŽST Rudoltice a Třebovice v Čechách. Následně vytvořit návaznost na Českou Třebovou a Zábřeh na Moravě. V ŽST Rudoltice bude ještě potřeba přidat jeden 19“ rack 47U kvůli vyřešení přidané technologie přenosového systému a ukončení nového TOK a DOK. V dopravně Lanškroun bude vybudována nová Sdělovací místnost v rámci nového technologického objektu. </t>
    </r>
  </si>
  <si>
    <t>Vybudování nového SZZ elektronického typu 3. kategorie podle TNŽ 34 2620 pro ovládání dopravny s počítači náprav pro kontrolu volnosti úseků. Kompletní dodávka vnitřní a venkovní výstroje, napájecího ssystému, kabelizace a balízových skupin ETCS L2, včetně potřebného pomocného materiálu, upevňovacích komponentů, včetně ochranných prvků balízy a jeho dopravu. Zařízení se měří v kompletech. Položka obsahuje všechny náklady na dodávku zařízení, včetně pomocného materiálu a nákladů na jeho dopravu do staveništního skladu. Položka obsahuje i příslušné softwarové vybavení. Návrh SZZ musí splňovat podmínky TSI CCS a TNŽ. Dálkové ovládání a diagnostika budou integrovány do DDTS ŽDC. Zařízení bude odolné vůči vnějším vlivům (klimatické podmínky, kybernetická bezpečnost). Zařízení budou navržena pro nepřetržitý provoz s redundancí napájení. Silnoproudá technologie musí zajistit stabilní napájení všech systémů s možností záložního napájení.</t>
  </si>
  <si>
    <t>Vybudování nového TZZ, jako integrovaného TZZ, které bude součástí elektronického stavědla ŽST Rudoltice v Č. s počítači náprav pro kontrolu volnosti úseků. Návrh TZZ musí splňovat podmínky TSI CCS a TNŽ. Dálkové ovládání a diagnostika budou integrovány do DDTS ŽDC. Zařízení bude odolné vůči vnějším vlivům (klimatické podmínky, kybernetická bezpečnost). Zařízení budou navržena pro nepřetržitý provoz s redundancí napájení. Silnoproudá technologie musí zajistit stabilní napájení všech systémů s možností záložního napájení.</t>
  </si>
  <si>
    <t>Nové PZZ s celými závorami, s reléovým systémem a elektronickými prvky dle ČSN 34 2650 ed.2 pro zvýšení bezpečnosti v úseku pod ETCS. Kompletní dodávka vnitřní výstroje, a úpravy napájecího ssystému. Dálkové ovládání a diagnostika budou integrovány do DDTS ŽDC. Zařízení bude odolné vůči vnějším vlivům (klimatické podmínky, kybernetická bezpečnost). Zařízení budou navržena pro nepřetržitý provoz s redundancí napájení. Silnoproudá technologie musí zajistit stabilní napájení všech systémů s možností záložního napájení.</t>
  </si>
  <si>
    <t>Doplnění dálkového ovládání do CDP a na PPV v ŽST Č.Třebová (dočasně v Třebovice v Č.). Výměna a úprava softvérového vybavení ovládacích pracovišť dispečerů a výpravčích v dotčených stanicích. Zařízení bude integrováno do stávajících technologických systému (např. ETCS, dálkové řízení). Návrh musí splňovat podmínky TSI CCS a TNŽ. Zařízení budou navržena pro nepřetržitý provoz s redundancí napájení. Silnoproudá technologie musí zajistit stabilní napájení všech systémů s možností záložního napájení.</t>
  </si>
  <si>
    <t>Doplnění dálkového ovládání do CDP Přerov. Výměna a úprava softvérového vybavení ovládacích pracovišť dispečerů CDP. Zařízení bude integrováno do stávajících technologických systému (např. ETCS, dálkové řízení). Návrh musí splňovat podmínky TSI CCS a TNŽ.</t>
  </si>
  <si>
    <t>Vybudování systému ETCS L2 v uvedeném úseku s možností ovládání z CDP Přerov, kompatibilního s existujícím RBC v CDP Přerov. Kompletní dodávka venkovní výstroje balízových skupinn ETCS L2, včetně potřebného pomocného materiálu, upevňovacích komponentů zajišťující mobilní upevnění balízové skupiny, včetně ochranných prvků balízy a jeho dopravu. Zařízení se měří v kompletech. Položka obsahuje všechny náklady na dodávku zařízení, včetně pomocného materiálu a nákladů na jeho dopravu do staveništního skladu. Položka obsahuje i příslušné softwarové vybavení dle polohy balízy.
Zařízení bude plně interoperabilní s ETCS Level 2. Zařízení bude integrováno do stávajících technologických systému (např. ETCS, dálkové řízení). Návrh musí splňovat podmínky TSI CCS a TNŽ.</t>
  </si>
  <si>
    <t xml:space="preserve">K.8.1 textová část
K.8.2 výkresová část 4.002
</t>
  </si>
  <si>
    <t>Je navržena sanace stávajícího propustku. Vzhledem k vysokému nadnásypu se pro řešení nefunkční izolace stávající ho propustku nabízí žb. krycí deska nad konstrukcí pro snížení výkopů vybavená římsami a zábradlím. Bude opravena dlažba koryta před a za objektem. Předpokládané rozměry nové žb. desky jsou 20x18 m. Stávající propustek je délky 18 m.                                             Nutno ověřit stavební stav propustku stavebním průzkumem a statickým výpočtem pro potvrzení přechodnost traťové třídy D2/70.</t>
  </si>
  <si>
    <t xml:space="preserve">K.8.1 textová část
K.8.2 výkresová část 4.004
</t>
  </si>
  <si>
    <t>Navržena náhrada stávajícího objektu z důvodu nízké přesypávky a odhadnuté nevyhovující přechodnosti. Navrhovaný nový propustek bude železobetonový trubní nebo rámový o velikosti otvoru min 1,0 m délky cca 11 m.Všechny propustky budou navrženy dle požadovaných průtoků a s ohledem na požadavky orgánů ochrany přírody (např. průchodnost pro zvěř). Pokud to bude možné, budou mít šikmá odlážděná čela, v opačném případě svislá železobetonová.</t>
  </si>
  <si>
    <t>Navržena náhrada stávajícího objektu z důvodu vysokých nákladů na odkopávku objektu pro zřízení nové funkční izolace a nutnosti doplnit objekt o zídky pokračující za křídly. Navrhovaný nový propustek bude železobetonový trubní nebo rámový o velikosti otvoru min 1,0 m délky cca 12 m.Všechny propustky budou navrženy dle požadovaných průtoků a s ohledem na požadavky orgánů ochrany přírody (např. průchodnost pro zvěř). Pokud to bude možné, budou mít šikmá odlážděná čela, v opačném případě svislá železobetonová.</t>
  </si>
  <si>
    <t>Navržena náhrada stávajícího objektu z důvodu stavebního stavu propustku a jeho závadám (koroze kolejnic v desce, degradace betonu stropní desky, trhliny v čelech), úzké koruny železničního tělesa a vysokým nákladům na nutná stavební opatření (rozšířením železničního tělesa a vybavením opěrnými zdmi) . Navrhovaný nový propustek bude železobetonový trubní nebo rámový o velikosti otvoru min 1,0 m délky cca 11 m.Všechny propustky budou navrženy dle požadovaných průtoků a s ohledem na požadavky orgánů ochrany přírody (např. průchodnost pro zvěř). Pokud to bude možné, budou mít šikmá odlážděná čela, v opačném případě svislá železobetonová.</t>
  </si>
  <si>
    <t>Z důvodů stavebního stavu propustku,  průměru roury 0,4 m, stáří propustku a pravděpodobnému použití osmihranné roury, bude stávající propustek vyměněn za trubní nebo rámový o velikosti otvoru min. 1,0 m délky cca 12 m.Všechny propustky budou navrženy dle požadovaných průtoků a s ohledem na požadavky orgánů ochrany přírody (např. průchodnost pro zvěř). Pokud to bude možné, budou mít šikmá odlážděná čela, v opačném případě svislá železobetonová.</t>
  </si>
  <si>
    <t>Z důvodů stavebního stavu propustku a jeho závadám, odhadované nevyhovující přechodnosti traťové třídy D2/70, bude stávající propustek vyměněn za trubní nebo rámový o velikosti otvoru min. 1,0 m délky cca 14 m.Všechny propustky budou navrženy dle požadovaných průtoků a s ohledem na požadavky orgánů ochrany přírody (např. průchodnost pro zvěř). Pokud to bude možné, budou mít šikmá odlážděná čela, v opačném případě svislá železobetonová.</t>
  </si>
  <si>
    <t>Z důvodů stavebního stavu propustku a jeho závadám, odhadované nevyhovující přechodnosti traťové třídy D2/70, bude stávající propustek vyměněn za trubní nebo rámový o velikosti otvoru min. 1,0 m délky cca 9 m.Všechny propustky budou navrženy dle požadovaných průtoků a s ohledem na požadavky orgánů ochrany přírody (např. průchodnost pro zvěř). Pokud to bude možné, budou mít šikmá odlážděná čela, v opačném případě svislá železobetonová.</t>
  </si>
  <si>
    <t xml:space="preserve">K.8.1 textová část
K.8.2 výkresová část 4.003
</t>
  </si>
  <si>
    <t>Z důvodu nedostatečné délky, šířky a poruchám stávajícího mostu je navržen nový objekt. Předpokláád se, že nový most bude žb. rám délky cca 15 m a šířky cca 6 m.
Most v ev. km 1,664 je navržen jako železobetonová rámová konstrukce, která nahradí stávající mostní objekt. Tento most bude splňovat požadavky na železniční mosty dle ČSN EN 1991-2 ed.2 a bude dimenzován na zatížení odpovídající traťové třídě. Konstrukce mostu zajistí dostatečnou přechodnost pro modernizovanou trať a zároveň zabrání sesypávání štěrku z kolejiště​
Hlavní funkce mostu:
Zajištění bezpečného přejezdu železniční trati přes překážku (řeku, silnici, jiný vodní tok).
Přizpůsobení parametrů mostu novým požadavkům na traťovou rychlost.
Minimalizace budoucích nákladů na údržbu a opravy.
Stabilizace přilehlého svahu a železničního tělesa pomocí úhlových železobetonových křídel.                                                                      Všechny mostní objekty budou navrženy dle aktuální norem, předpisů a technických podmínek.</t>
  </si>
  <si>
    <t>Projektová dokumentace pro povolení záměru (DPS)</t>
  </si>
  <si>
    <t xml:space="preserve">Cena celkem </t>
  </si>
  <si>
    <t>Úprava stávajícího SZZ z důvodu navázaní nové tratě s ETCS a dálkového ovládání nové dopravny. Vytvoření automatického vstupu do oblasti ETCS L2. Zařízení bude integrováno do stávajících technologických systému (např. ETCS, dálkové řízení).</t>
  </si>
  <si>
    <t>Do stávajícího integračního koncentrátoru (InK) napojení informací z jednotlivých technologických systémů dle TS 2/2008-ZSE, SW doplnění terminálového serveru (TeS) a integračního serveru (InS),  úpravy SW stávajících klientských pracovišť.</t>
  </si>
  <si>
    <t xml:space="preserve">Dodávka nového integračního koncentrátoru (InK) včetně napájecího zdroje, přepěťových ochran, jistících prvků, převodníků a komunikačních prvků pro připojení technologických systémů. Napojení informací z jednotlivých technologických systémů dle TS 2/2008-ZSE do InK, napojení InK po technologické datové síti rozhraním dle ČSN EN 60870-5-104 ed.2 do integračního serveru (InS) umístěného na CDP a OŘ a do terminálových serverů (TeS) umístěných na ED, SW doplnění InS a TeS, úpravy SW stávajících klientských pracovišť a dodávka mobilních klientů.
</t>
  </si>
  <si>
    <t>1. Náklady na související činnosti zajišťované zhotovitelem stavby pro režim stavby D&amp;B na projektové práce před zahájením realizace a dozor projektanta</t>
  </si>
  <si>
    <t>3. Stavební práce dle Požadavků na výkon nebo funkci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</si>
</sst>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0.00\ &quot;Kč&quot;;\-#,##0.00\ &quot;Kč&quot;"/>
    <numFmt numFmtId="164" formatCode="#,##0.00\ &quot;Kč&quot;"/>
    <numFmt numFmtId="165" formatCode="_-* #,##0.00\ [$Kč-405]_-;\-* #,##0.00\ [$Kč-405]_-;_-* &quot;-&quot;??\ [$Kč-405]_-;_-@_-"/>
    <numFmt numFmtId="166" formatCode="m\/yyyy"/>
    <numFmt numFmtId="167" formatCode="#,##0.000"/>
  </numFmts>
  <fonts count="75" x14ac:knownFonts="1">
    <font>
      <sz val="10"/>
      <color theme="1"/>
      <name val="Verdana"/>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8"/>
      <name val="Verdana"/>
      <family val="2"/>
      <charset val="238"/>
    </font>
    <font>
      <sz val="11"/>
      <color theme="1"/>
      <name val="Calibri"/>
      <family val="2"/>
      <charset val="238"/>
      <scheme val="minor"/>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b/>
      <sz val="11"/>
      <color theme="1"/>
      <name val="Calibri"/>
      <family val="2"/>
      <charset val="238"/>
      <scheme val="minor"/>
    </font>
    <font>
      <sz val="11"/>
      <name val="Calibri"/>
      <family val="2"/>
      <charset val="238"/>
    </font>
    <font>
      <sz val="10"/>
      <color theme="1"/>
      <name val="Verdana"/>
      <family val="2"/>
      <charset val="238"/>
    </font>
    <font>
      <sz val="16"/>
      <color theme="1"/>
      <name val="Calibri"/>
      <family val="2"/>
      <charset val="238"/>
      <scheme val="minor"/>
    </font>
    <font>
      <sz val="18"/>
      <color theme="1"/>
      <name val="Calibri"/>
      <family val="2"/>
      <charset val="238"/>
      <scheme val="minor"/>
    </font>
    <font>
      <sz val="20"/>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10"/>
      <name val="Arial"/>
      <family val="2"/>
      <charset val="238"/>
    </font>
    <font>
      <sz val="8"/>
      <name val="Arial"/>
      <family val="2"/>
      <charset val="238"/>
    </font>
    <font>
      <b/>
      <sz val="8"/>
      <name val="Arial"/>
      <family val="2"/>
      <charset val="238"/>
    </font>
    <font>
      <i/>
      <sz val="8"/>
      <name val="Arial"/>
      <family val="2"/>
      <charset val="238"/>
    </font>
    <font>
      <b/>
      <u/>
      <sz val="12"/>
      <color indexed="81"/>
      <name val="Calibri"/>
      <family val="2"/>
      <charset val="238"/>
      <scheme val="minor"/>
    </font>
    <font>
      <b/>
      <sz val="11"/>
      <color indexed="81"/>
      <name val="Calibri"/>
      <family val="2"/>
      <charset val="238"/>
      <scheme val="minor"/>
    </font>
    <font>
      <sz val="11"/>
      <color indexed="81"/>
      <name val="Calibri"/>
      <family val="2"/>
      <charset val="238"/>
      <scheme val="minor"/>
    </font>
    <font>
      <sz val="9"/>
      <color indexed="81"/>
      <name val="Tahoma"/>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sz val="10"/>
      <color indexed="81"/>
      <name val="Arial"/>
      <family val="2"/>
      <charset val="238"/>
    </font>
    <font>
      <sz val="10"/>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i/>
      <sz val="9"/>
      <color indexed="81"/>
      <name val="Calibri"/>
      <family val="2"/>
      <charset val="238"/>
      <scheme val="minor"/>
    </font>
    <font>
      <i/>
      <u/>
      <sz val="9"/>
      <color indexed="81"/>
      <name val="Calibri"/>
      <family val="2"/>
      <charset val="238"/>
      <scheme val="minor"/>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i/>
      <sz val="8"/>
      <color theme="1"/>
      <name val="Arial"/>
      <family val="2"/>
      <charset val="238"/>
    </font>
    <font>
      <sz val="10"/>
      <name val="Verdana"/>
      <family val="2"/>
      <charset val="238"/>
    </font>
  </fonts>
  <fills count="19">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8" tint="0.79998168889431442"/>
        <bgColor indexed="64"/>
      </patternFill>
    </fill>
    <fill>
      <patternFill patternType="solid">
        <fgColor theme="2"/>
        <bgColor indexed="64"/>
      </patternFill>
    </fill>
    <fill>
      <patternFill patternType="solid">
        <fgColor rgb="FF5FAB01"/>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FF00"/>
        <bgColor indexed="64"/>
      </patternFill>
    </fill>
  </fills>
  <borders count="97">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right/>
      <top/>
      <bottom style="double">
        <color indexed="64"/>
      </bottom>
      <diagonal/>
    </border>
    <border>
      <left style="double">
        <color indexed="64"/>
      </left>
      <right style="medium">
        <color indexed="64"/>
      </right>
      <top style="double">
        <color indexed="64"/>
      </top>
      <bottom style="double">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thin">
        <color auto="1"/>
      </left>
      <right style="thin">
        <color auto="1"/>
      </right>
      <top/>
      <bottom/>
      <diagonal/>
    </border>
    <border>
      <left style="thin">
        <color indexed="64"/>
      </left>
      <right/>
      <top/>
      <bottom/>
      <diagonal/>
    </border>
    <border>
      <left style="medium">
        <color auto="1"/>
      </left>
      <right/>
      <top style="double">
        <color auto="1"/>
      </top>
      <bottom style="double">
        <color auto="1"/>
      </bottom>
      <diagonal/>
    </border>
    <border>
      <left/>
      <right/>
      <top style="double">
        <color auto="1"/>
      </top>
      <bottom style="double">
        <color auto="1"/>
      </bottom>
      <diagonal/>
    </border>
    <border>
      <left style="medium">
        <color indexed="64"/>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ck">
        <color indexed="64"/>
      </left>
      <right/>
      <top/>
      <bottom/>
      <diagonal/>
    </border>
    <border>
      <left/>
      <right style="thin">
        <color indexed="64"/>
      </right>
      <top/>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thick">
        <color indexed="64"/>
      </left>
      <right/>
      <top/>
      <bottom style="thin">
        <color indexed="64"/>
      </bottom>
      <diagonal/>
    </border>
    <border>
      <left/>
      <right style="thick">
        <color indexed="64"/>
      </right>
      <top/>
      <bottom style="thin">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diagonal/>
    </border>
    <border>
      <left style="thin">
        <color indexed="64"/>
      </left>
      <right style="medium">
        <color indexed="64"/>
      </right>
      <top/>
      <bottom style="medium">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thin">
        <color indexed="64"/>
      </right>
      <top style="thin">
        <color indexed="64"/>
      </top>
      <bottom style="medium">
        <color indexed="64"/>
      </bottom>
      <diagonal/>
    </border>
  </borders>
  <cellStyleXfs count="10">
    <xf numFmtId="0" fontId="0" fillId="0" borderId="0"/>
    <xf numFmtId="0" fontId="14" fillId="0" borderId="0"/>
    <xf numFmtId="0" fontId="17" fillId="0" borderId="0"/>
    <xf numFmtId="9" fontId="24" fillId="0" borderId="0" applyFont="0" applyFill="0" applyBorder="0" applyAlignment="0" applyProtection="0"/>
    <xf numFmtId="0" fontId="4" fillId="0" borderId="0"/>
    <xf numFmtId="0" fontId="47" fillId="0" borderId="0">
      <alignment vertical="center"/>
    </xf>
    <xf numFmtId="0" fontId="3" fillId="0" borderId="0"/>
    <xf numFmtId="0" fontId="3" fillId="0" borderId="0"/>
    <xf numFmtId="0" fontId="1" fillId="0" borderId="0"/>
    <xf numFmtId="0" fontId="1" fillId="0" borderId="0"/>
  </cellStyleXfs>
  <cellXfs count="356">
    <xf numFmtId="0" fontId="0" fillId="0" borderId="0" xfId="0"/>
    <xf numFmtId="49" fontId="8" fillId="2" borderId="1" xfId="0" applyNumberFormat="1" applyFont="1" applyFill="1" applyBorder="1" applyAlignment="1">
      <alignment horizontal="center" vertical="center"/>
    </xf>
    <xf numFmtId="49" fontId="8" fillId="2" borderId="2" xfId="0" applyNumberFormat="1" applyFont="1" applyFill="1" applyBorder="1" applyAlignment="1">
      <alignment horizontal="center" vertical="center"/>
    </xf>
    <xf numFmtId="0" fontId="9" fillId="2" borderId="2" xfId="0" applyFont="1" applyFill="1" applyBorder="1" applyAlignment="1">
      <alignment horizontal="left" vertical="center"/>
    </xf>
    <xf numFmtId="3" fontId="10" fillId="2" borderId="3" xfId="0" applyNumberFormat="1" applyFont="1" applyFill="1" applyBorder="1" applyAlignment="1">
      <alignment horizontal="center" vertical="center"/>
    </xf>
    <xf numFmtId="3" fontId="11" fillId="3" borderId="5" xfId="0" applyNumberFormat="1" applyFont="1" applyFill="1" applyBorder="1" applyAlignment="1">
      <alignment horizontal="center" vertical="center"/>
    </xf>
    <xf numFmtId="3" fontId="9" fillId="4" borderId="7" xfId="0" applyNumberFormat="1" applyFont="1" applyFill="1" applyBorder="1" applyAlignment="1">
      <alignment horizontal="center" vertical="center"/>
    </xf>
    <xf numFmtId="0" fontId="13" fillId="0" borderId="9" xfId="0" applyFont="1" applyBorder="1" applyAlignment="1" applyProtection="1">
      <alignment horizontal="left" vertical="center"/>
      <protection locked="0"/>
    </xf>
    <xf numFmtId="0" fontId="13" fillId="0" borderId="13" xfId="0" applyFont="1" applyBorder="1" applyAlignment="1" applyProtection="1">
      <alignment horizontal="left" vertical="center"/>
      <protection locked="0"/>
    </xf>
    <xf numFmtId="0" fontId="12" fillId="4" borderId="2" xfId="0" applyFont="1" applyFill="1" applyBorder="1" applyAlignment="1">
      <alignment horizontal="left" vertical="center"/>
    </xf>
    <xf numFmtId="0" fontId="12" fillId="4" borderId="2" xfId="0" applyFont="1" applyFill="1" applyBorder="1" applyAlignment="1">
      <alignment horizontal="left" vertical="center" wrapText="1"/>
    </xf>
    <xf numFmtId="0" fontId="12" fillId="4" borderId="2" xfId="0" applyFont="1" applyFill="1" applyBorder="1" applyAlignment="1" applyProtection="1">
      <alignment horizontal="left" vertical="center" wrapText="1"/>
      <protection locked="0"/>
    </xf>
    <xf numFmtId="0" fontId="10" fillId="0" borderId="13" xfId="0" applyFont="1" applyBorder="1" applyAlignment="1" applyProtection="1">
      <alignment horizontal="center" vertical="center"/>
      <protection locked="0"/>
    </xf>
    <xf numFmtId="0" fontId="10" fillId="0" borderId="15" xfId="0" applyFont="1" applyBorder="1" applyAlignment="1" applyProtection="1">
      <alignment horizontal="center" vertical="center"/>
      <protection locked="0"/>
    </xf>
    <xf numFmtId="2" fontId="10" fillId="6" borderId="16" xfId="0" applyNumberFormat="1" applyFont="1" applyFill="1" applyBorder="1" applyAlignment="1" applyProtection="1">
      <alignment horizontal="center" vertical="center"/>
      <protection locked="0"/>
    </xf>
    <xf numFmtId="2" fontId="12" fillId="6" borderId="17" xfId="0" applyNumberFormat="1" applyFont="1" applyFill="1" applyBorder="1" applyAlignment="1" applyProtection="1">
      <alignment horizontal="center" vertical="center"/>
      <protection locked="0"/>
    </xf>
    <xf numFmtId="0" fontId="12" fillId="6" borderId="17" xfId="0" applyFont="1" applyFill="1" applyBorder="1" applyAlignment="1" applyProtection="1">
      <alignment vertical="center"/>
      <protection locked="0"/>
    </xf>
    <xf numFmtId="2" fontId="8" fillId="6" borderId="17" xfId="0" applyNumberFormat="1" applyFont="1" applyFill="1" applyBorder="1" applyAlignment="1" applyProtection="1">
      <alignment horizontal="center" vertical="center" wrapText="1"/>
      <protection locked="0"/>
    </xf>
    <xf numFmtId="3" fontId="12" fillId="6" borderId="18" xfId="0" applyNumberFormat="1" applyFont="1" applyFill="1" applyBorder="1" applyAlignment="1" applyProtection="1">
      <alignment horizontal="center" vertical="center"/>
      <protection locked="0"/>
    </xf>
    <xf numFmtId="0" fontId="13" fillId="0" borderId="19" xfId="0" applyFont="1" applyBorder="1" applyAlignment="1" applyProtection="1">
      <alignment horizontal="center" vertical="center"/>
      <protection locked="0"/>
    </xf>
    <xf numFmtId="0" fontId="13" fillId="0" borderId="20" xfId="0" applyFont="1" applyBorder="1" applyAlignment="1" applyProtection="1">
      <alignment horizontal="center" vertical="center"/>
      <protection locked="0"/>
    </xf>
    <xf numFmtId="0" fontId="13" fillId="0" borderId="21" xfId="0" applyFont="1" applyBorder="1" applyAlignment="1" applyProtection="1">
      <alignment horizontal="left" vertical="center"/>
      <protection locked="0"/>
    </xf>
    <xf numFmtId="3" fontId="13" fillId="5" borderId="9" xfId="0" applyNumberFormat="1" applyFont="1" applyFill="1" applyBorder="1" applyAlignment="1" applyProtection="1">
      <alignment horizontal="right" vertical="center" wrapText="1"/>
      <protection locked="0"/>
    </xf>
    <xf numFmtId="3" fontId="13" fillId="0" borderId="22" xfId="0" applyNumberFormat="1" applyFont="1" applyBorder="1" applyAlignment="1" applyProtection="1">
      <alignment horizontal="right" vertical="center" wrapText="1"/>
      <protection locked="0"/>
    </xf>
    <xf numFmtId="3" fontId="12" fillId="6" borderId="10" xfId="0" applyNumberFormat="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Alignment="1" applyProtection="1">
      <alignment horizontal="center" vertical="center"/>
      <protection locked="0"/>
    </xf>
    <xf numFmtId="0" fontId="8" fillId="0" borderId="24" xfId="1" applyFont="1" applyBorder="1" applyAlignment="1" applyProtection="1">
      <alignment horizontal="center" vertical="center"/>
      <protection locked="0"/>
    </xf>
    <xf numFmtId="0" fontId="8" fillId="0" borderId="24" xfId="1" applyFont="1" applyBorder="1" applyAlignment="1" applyProtection="1">
      <alignment vertical="center"/>
      <protection locked="0"/>
    </xf>
    <xf numFmtId="0" fontId="8" fillId="0" borderId="0" xfId="0" applyFont="1" applyAlignment="1">
      <alignment vertical="center"/>
    </xf>
    <xf numFmtId="0" fontId="8" fillId="7" borderId="0" xfId="0" applyFont="1" applyFill="1" applyAlignment="1">
      <alignment vertical="center"/>
    </xf>
    <xf numFmtId="0" fontId="13" fillId="0" borderId="0" xfId="0" applyFont="1" applyAlignment="1">
      <alignment vertical="center"/>
    </xf>
    <xf numFmtId="0" fontId="8" fillId="0" borderId="0" xfId="1" applyFont="1" applyAlignment="1">
      <alignment vertical="center"/>
    </xf>
    <xf numFmtId="0" fontId="18" fillId="8" borderId="26" xfId="2" applyFont="1" applyFill="1" applyBorder="1" applyAlignment="1">
      <alignment vertical="center"/>
    </xf>
    <xf numFmtId="164" fontId="18" fillId="8" borderId="27" xfId="2" applyNumberFormat="1" applyFont="1" applyFill="1" applyBorder="1" applyAlignment="1">
      <alignment vertical="center"/>
    </xf>
    <xf numFmtId="0" fontId="17" fillId="0" borderId="0" xfId="2"/>
    <xf numFmtId="0" fontId="19" fillId="0" borderId="28" xfId="2" applyFont="1" applyBorder="1" applyAlignment="1">
      <alignment vertical="center"/>
    </xf>
    <xf numFmtId="0" fontId="19" fillId="0" borderId="29" xfId="2" applyFont="1" applyBorder="1" applyAlignment="1">
      <alignment vertical="center" wrapText="1"/>
    </xf>
    <xf numFmtId="0" fontId="19" fillId="0" borderId="3" xfId="2" applyFont="1" applyBorder="1" applyAlignment="1">
      <alignment horizontal="center" vertical="center"/>
    </xf>
    <xf numFmtId="0" fontId="19" fillId="0" borderId="0" xfId="2" applyFont="1" applyAlignment="1">
      <alignment horizontal="left" vertical="center"/>
    </xf>
    <xf numFmtId="0" fontId="19" fillId="0" borderId="32" xfId="2" applyFont="1" applyBorder="1" applyAlignment="1">
      <alignment vertical="top"/>
    </xf>
    <xf numFmtId="0" fontId="19" fillId="0" borderId="33" xfId="2" applyFont="1" applyBorder="1" applyAlignment="1">
      <alignment horizontal="center" vertical="top" wrapText="1"/>
    </xf>
    <xf numFmtId="0" fontId="19" fillId="0" borderId="34" xfId="2" applyFont="1" applyBorder="1" applyAlignment="1">
      <alignment horizontal="center" vertical="center" wrapText="1"/>
    </xf>
    <xf numFmtId="0" fontId="19" fillId="0" borderId="35" xfId="2" applyFont="1" applyBorder="1" applyAlignment="1">
      <alignment horizontal="center" vertical="center" wrapText="1"/>
    </xf>
    <xf numFmtId="0" fontId="19" fillId="0" borderId="36" xfId="2" applyFont="1" applyBorder="1" applyAlignment="1">
      <alignment horizontal="center" vertical="top" wrapText="1"/>
    </xf>
    <xf numFmtId="0" fontId="17" fillId="0" borderId="0" xfId="2" applyAlignment="1">
      <alignment horizontal="left" vertical="center"/>
    </xf>
    <xf numFmtId="3" fontId="17" fillId="0" borderId="0" xfId="2" applyNumberFormat="1" applyAlignment="1">
      <alignment horizontal="left" vertical="center"/>
    </xf>
    <xf numFmtId="0" fontId="17" fillId="0" borderId="0" xfId="2" applyAlignment="1">
      <alignment wrapText="1"/>
    </xf>
    <xf numFmtId="2" fontId="10" fillId="6" borderId="41" xfId="0" applyNumberFormat="1" applyFont="1" applyFill="1" applyBorder="1" applyAlignment="1" applyProtection="1">
      <alignment horizontal="center" vertical="center"/>
      <protection locked="0"/>
    </xf>
    <xf numFmtId="49" fontId="21" fillId="0" borderId="20" xfId="2" applyNumberFormat="1" applyFont="1" applyBorder="1" applyAlignment="1">
      <alignment horizontal="left" vertical="center" wrapText="1"/>
    </xf>
    <xf numFmtId="0" fontId="21" fillId="0" borderId="20" xfId="2" applyFont="1" applyBorder="1" applyAlignment="1">
      <alignment horizontal="left" vertical="center" wrapText="1"/>
    </xf>
    <xf numFmtId="0" fontId="22" fillId="0" borderId="20" xfId="2" applyFont="1" applyBorder="1" applyAlignment="1">
      <alignment horizontal="center" vertical="center" wrapText="1"/>
    </xf>
    <xf numFmtId="4" fontId="19" fillId="0" borderId="20" xfId="2" applyNumberFormat="1" applyFont="1" applyBorder="1" applyAlignment="1">
      <alignment horizontal="right" vertical="center"/>
    </xf>
    <xf numFmtId="49" fontId="21" fillId="0" borderId="42" xfId="2" applyNumberFormat="1" applyFont="1" applyBorder="1" applyAlignment="1">
      <alignment horizontal="left" vertical="center" wrapText="1"/>
    </xf>
    <xf numFmtId="4" fontId="19" fillId="0" borderId="42" xfId="2" applyNumberFormat="1" applyFont="1" applyBorder="1" applyAlignment="1">
      <alignment horizontal="right" vertical="center"/>
    </xf>
    <xf numFmtId="49" fontId="21" fillId="0" borderId="43" xfId="2" applyNumberFormat="1" applyFont="1" applyBorder="1" applyAlignment="1">
      <alignment horizontal="left" vertical="center" wrapText="1"/>
    </xf>
    <xf numFmtId="2" fontId="10" fillId="6" borderId="39" xfId="0" applyNumberFormat="1" applyFont="1" applyFill="1" applyBorder="1" applyAlignment="1" applyProtection="1">
      <alignment horizontal="center" vertical="center"/>
      <protection locked="0"/>
    </xf>
    <xf numFmtId="0" fontId="22" fillId="0" borderId="43" xfId="2" applyFont="1" applyBorder="1" applyAlignment="1">
      <alignment horizontal="center" vertical="center" wrapText="1"/>
    </xf>
    <xf numFmtId="2" fontId="10" fillId="6" borderId="44" xfId="0" applyNumberFormat="1" applyFont="1" applyFill="1" applyBorder="1" applyAlignment="1" applyProtection="1">
      <alignment horizontal="center" vertical="center"/>
      <protection locked="0"/>
    </xf>
    <xf numFmtId="49" fontId="21" fillId="0" borderId="37" xfId="2" applyNumberFormat="1" applyFont="1" applyBorder="1" applyAlignment="1">
      <alignment horizontal="left" vertical="center" wrapText="1"/>
    </xf>
    <xf numFmtId="0" fontId="22" fillId="0" borderId="23" xfId="2" applyFont="1" applyBorder="1" applyAlignment="1">
      <alignment horizontal="center" vertical="center" wrapText="1"/>
    </xf>
    <xf numFmtId="2" fontId="10" fillId="6" borderId="46" xfId="0" applyNumberFormat="1" applyFont="1" applyFill="1" applyBorder="1" applyAlignment="1" applyProtection="1">
      <alignment horizontal="center" vertical="center"/>
      <protection locked="0"/>
    </xf>
    <xf numFmtId="0" fontId="7" fillId="0" borderId="43" xfId="2" applyFont="1" applyBorder="1" applyAlignment="1">
      <alignment horizontal="left" vertical="center" wrapText="1"/>
    </xf>
    <xf numFmtId="0" fontId="7" fillId="0" borderId="20" xfId="2" applyFont="1" applyBorder="1" applyAlignment="1">
      <alignment horizontal="left" vertical="center" wrapText="1"/>
    </xf>
    <xf numFmtId="0" fontId="13" fillId="0" borderId="17" xfId="0" applyFont="1" applyBorder="1" applyAlignment="1" applyProtection="1">
      <alignment horizontal="center" vertical="center"/>
      <protection locked="0"/>
    </xf>
    <xf numFmtId="0" fontId="13" fillId="0" borderId="17" xfId="0" applyFont="1" applyBorder="1" applyAlignment="1" applyProtection="1">
      <alignment horizontal="left" vertical="center"/>
      <protection locked="0"/>
    </xf>
    <xf numFmtId="0" fontId="7" fillId="0" borderId="20" xfId="2" applyFont="1" applyBorder="1" applyAlignment="1">
      <alignment horizontal="left" vertical="top" wrapText="1"/>
    </xf>
    <xf numFmtId="0" fontId="13" fillId="0" borderId="20" xfId="2" applyFont="1" applyBorder="1" applyAlignment="1">
      <alignment horizontal="left" vertical="center" wrapText="1"/>
    </xf>
    <xf numFmtId="0" fontId="23" fillId="0" borderId="0" xfId="0" applyFont="1" applyAlignment="1">
      <alignment vertical="center" wrapText="1"/>
    </xf>
    <xf numFmtId="0" fontId="7" fillId="0" borderId="23" xfId="2" applyFont="1" applyBorder="1" applyAlignment="1">
      <alignment horizontal="left" vertical="center" wrapText="1"/>
    </xf>
    <xf numFmtId="0" fontId="7" fillId="0" borderId="42" xfId="2" applyFont="1" applyBorder="1" applyAlignment="1">
      <alignment horizontal="left" vertical="center" wrapText="1"/>
    </xf>
    <xf numFmtId="0" fontId="6" fillId="0" borderId="37" xfId="2" applyFont="1" applyBorder="1" applyAlignment="1">
      <alignment horizontal="left" vertical="center" wrapText="1"/>
    </xf>
    <xf numFmtId="0" fontId="5" fillId="0" borderId="20" xfId="2" applyFont="1" applyBorder="1" applyAlignment="1">
      <alignment horizontal="left" vertical="center" wrapText="1"/>
    </xf>
    <xf numFmtId="9" fontId="17" fillId="0" borderId="0" xfId="3" applyFont="1" applyAlignment="1">
      <alignment horizontal="left" vertical="center"/>
    </xf>
    <xf numFmtId="165" fontId="25" fillId="0" borderId="0" xfId="2" applyNumberFormat="1" applyFont="1" applyAlignment="1">
      <alignment horizontal="left" vertical="center"/>
    </xf>
    <xf numFmtId="4" fontId="25" fillId="0" borderId="0" xfId="2" applyNumberFormat="1" applyFont="1" applyAlignment="1">
      <alignment horizontal="left" vertical="center"/>
    </xf>
    <xf numFmtId="4" fontId="26" fillId="0" borderId="0" xfId="2" applyNumberFormat="1" applyFont="1" applyAlignment="1">
      <alignment horizontal="left" vertical="center"/>
    </xf>
    <xf numFmtId="4" fontId="27" fillId="0" borderId="0" xfId="2" applyNumberFormat="1" applyFont="1" applyAlignment="1">
      <alignment horizontal="left" vertical="center"/>
    </xf>
    <xf numFmtId="4" fontId="19" fillId="0" borderId="43" xfId="2" applyNumberFormat="1" applyFont="1" applyBorder="1" applyAlignment="1">
      <alignment horizontal="right" vertical="center"/>
    </xf>
    <xf numFmtId="4" fontId="19" fillId="0" borderId="38" xfId="2" applyNumberFormat="1" applyFont="1" applyBorder="1" applyAlignment="1">
      <alignment horizontal="right" vertical="center"/>
    </xf>
    <xf numFmtId="4" fontId="19" fillId="0" borderId="23" xfId="2" applyNumberFormat="1" applyFont="1" applyBorder="1" applyAlignment="1">
      <alignment horizontal="right" vertical="center"/>
    </xf>
    <xf numFmtId="0" fontId="5" fillId="0" borderId="43" xfId="2" applyFont="1" applyBorder="1" applyAlignment="1">
      <alignment horizontal="left" vertical="center" wrapText="1"/>
    </xf>
    <xf numFmtId="0" fontId="28" fillId="0" borderId="0" xfId="4" applyFont="1" applyAlignment="1" applyProtection="1">
      <alignment vertical="center"/>
      <protection hidden="1"/>
    </xf>
    <xf numFmtId="0" fontId="30" fillId="0" borderId="49" xfId="4" applyFont="1" applyBorder="1" applyAlignment="1" applyProtection="1">
      <alignment vertical="center" wrapText="1"/>
      <protection hidden="1"/>
    </xf>
    <xf numFmtId="0" fontId="30" fillId="0" borderId="50" xfId="4" applyFont="1" applyBorder="1" applyAlignment="1" applyProtection="1">
      <alignment vertical="center" wrapText="1"/>
      <protection hidden="1"/>
    </xf>
    <xf numFmtId="49" fontId="30" fillId="0" borderId="51" xfId="4" applyNumberFormat="1" applyFont="1" applyBorder="1" applyAlignment="1" applyProtection="1">
      <alignment vertical="center"/>
      <protection hidden="1"/>
    </xf>
    <xf numFmtId="0" fontId="30" fillId="0" borderId="52" xfId="4" applyFont="1" applyBorder="1" applyAlignment="1" applyProtection="1">
      <alignment vertical="center"/>
      <protection hidden="1"/>
    </xf>
    <xf numFmtId="49" fontId="30" fillId="0" borderId="53" xfId="4" applyNumberFormat="1" applyFont="1" applyBorder="1" applyAlignment="1" applyProtection="1">
      <alignment horizontal="right" vertical="center"/>
      <protection hidden="1"/>
    </xf>
    <xf numFmtId="0" fontId="31" fillId="0" borderId="0" xfId="4" applyFont="1" applyAlignment="1" applyProtection="1">
      <alignment vertical="center" wrapText="1"/>
      <protection hidden="1"/>
    </xf>
    <xf numFmtId="49" fontId="32" fillId="0" borderId="55" xfId="4" applyNumberFormat="1" applyFont="1" applyBorder="1" applyAlignment="1">
      <alignment horizontal="left" vertical="top"/>
    </xf>
    <xf numFmtId="49" fontId="32" fillId="0" borderId="55" xfId="4" applyNumberFormat="1" applyFont="1" applyBorder="1" applyAlignment="1">
      <alignment vertical="top" wrapText="1"/>
    </xf>
    <xf numFmtId="0" fontId="33" fillId="0" borderId="55" xfId="4" applyFont="1" applyBorder="1" applyAlignment="1">
      <alignment vertical="top" wrapText="1"/>
    </xf>
    <xf numFmtId="49" fontId="32" fillId="0" borderId="55" xfId="4" applyNumberFormat="1" applyFont="1" applyBorder="1" applyAlignment="1" applyProtection="1">
      <alignment vertical="top" wrapText="1"/>
      <protection hidden="1"/>
    </xf>
    <xf numFmtId="49" fontId="32" fillId="0" borderId="56" xfId="4" applyNumberFormat="1" applyFont="1" applyBorder="1" applyAlignment="1" applyProtection="1">
      <alignment vertical="top" wrapText="1"/>
      <protection hidden="1"/>
    </xf>
    <xf numFmtId="0" fontId="34" fillId="0" borderId="59" xfId="4" applyFont="1" applyBorder="1" applyAlignment="1" applyProtection="1">
      <alignment vertical="top"/>
      <protection hidden="1"/>
    </xf>
    <xf numFmtId="0" fontId="34" fillId="0" borderId="21" xfId="4" applyFont="1" applyBorder="1" applyAlignment="1" applyProtection="1">
      <alignment vertical="top"/>
      <protection hidden="1"/>
    </xf>
    <xf numFmtId="49" fontId="36" fillId="0" borderId="21" xfId="4" applyNumberFormat="1" applyFont="1" applyBorder="1" applyAlignment="1">
      <alignment vertical="top" wrapText="1"/>
    </xf>
    <xf numFmtId="49" fontId="34" fillId="0" borderId="21" xfId="4" applyNumberFormat="1" applyFont="1" applyBorder="1" applyAlignment="1" applyProtection="1">
      <alignment vertical="top"/>
      <protection hidden="1"/>
    </xf>
    <xf numFmtId="49" fontId="34" fillId="0" borderId="60" xfId="4" applyNumberFormat="1" applyFont="1" applyBorder="1" applyAlignment="1" applyProtection="1">
      <alignment vertical="top"/>
      <protection hidden="1"/>
    </xf>
    <xf numFmtId="0" fontId="37" fillId="9" borderId="61" xfId="4" applyFont="1" applyFill="1" applyBorder="1" applyAlignment="1" applyProtection="1">
      <alignment vertical="center"/>
      <protection hidden="1"/>
    </xf>
    <xf numFmtId="0" fontId="37" fillId="10" borderId="52" xfId="4" applyFont="1" applyFill="1" applyBorder="1" applyAlignment="1" applyProtection="1">
      <alignment vertical="center"/>
      <protection hidden="1"/>
    </xf>
    <xf numFmtId="49" fontId="39" fillId="0" borderId="21" xfId="4" applyNumberFormat="1" applyFont="1" applyBorder="1" applyAlignment="1">
      <alignment vertical="center" wrapText="1"/>
    </xf>
    <xf numFmtId="0" fontId="40" fillId="0" borderId="21" xfId="4" applyFont="1" applyBorder="1" applyAlignment="1" applyProtection="1">
      <alignment vertical="center" wrapText="1"/>
      <protection hidden="1"/>
    </xf>
    <xf numFmtId="49" fontId="40" fillId="0" borderId="21" xfId="4" applyNumberFormat="1" applyFont="1" applyBorder="1" applyAlignment="1">
      <alignment vertical="center" wrapText="1"/>
    </xf>
    <xf numFmtId="49" fontId="40" fillId="0" borderId="8" xfId="4" applyNumberFormat="1" applyFont="1" applyBorder="1" applyAlignment="1">
      <alignment vertical="center" wrapText="1"/>
    </xf>
    <xf numFmtId="0" fontId="39" fillId="0" borderId="64" xfId="4" applyFont="1" applyBorder="1" applyAlignment="1" applyProtection="1">
      <alignment vertical="center"/>
      <protection locked="0"/>
    </xf>
    <xf numFmtId="0" fontId="39" fillId="0" borderId="65" xfId="4" applyFont="1" applyBorder="1" applyAlignment="1" applyProtection="1">
      <alignment horizontal="left" vertical="center"/>
      <protection locked="0"/>
    </xf>
    <xf numFmtId="0" fontId="38" fillId="0" borderId="59" xfId="4" applyFont="1" applyBorder="1" applyAlignment="1" applyProtection="1">
      <alignment vertical="center"/>
      <protection hidden="1"/>
    </xf>
    <xf numFmtId="0" fontId="38" fillId="0" borderId="21" xfId="4" applyFont="1" applyBorder="1" applyAlignment="1" applyProtection="1">
      <alignment vertical="center"/>
      <protection hidden="1"/>
    </xf>
    <xf numFmtId="49" fontId="39" fillId="0" borderId="21" xfId="4" applyNumberFormat="1" applyFont="1" applyBorder="1" applyAlignment="1" applyProtection="1">
      <alignment vertical="center"/>
      <protection locked="0"/>
    </xf>
    <xf numFmtId="0" fontId="40" fillId="0" borderId="67" xfId="4" applyFont="1" applyBorder="1" applyAlignment="1">
      <alignment vertical="center"/>
    </xf>
    <xf numFmtId="49" fontId="39" fillId="0" borderId="21" xfId="4" applyNumberFormat="1" applyFont="1" applyBorder="1" applyAlignment="1">
      <alignment vertical="center"/>
    </xf>
    <xf numFmtId="0" fontId="42" fillId="0" borderId="0" xfId="4" applyFont="1" applyAlignment="1">
      <alignment horizontal="center"/>
    </xf>
    <xf numFmtId="166" fontId="39" fillId="0" borderId="68" xfId="4" applyNumberFormat="1" applyFont="1" applyBorder="1" applyAlignment="1" applyProtection="1">
      <alignment horizontal="left" vertical="center"/>
      <protection locked="0"/>
    </xf>
    <xf numFmtId="0" fontId="39" fillId="0" borderId="21" xfId="4" applyFont="1" applyBorder="1" applyAlignment="1">
      <alignment vertical="center"/>
    </xf>
    <xf numFmtId="0" fontId="43" fillId="0" borderId="0" xfId="4" applyFont="1" applyAlignment="1">
      <alignment horizontal="center"/>
    </xf>
    <xf numFmtId="166" fontId="39" fillId="0" borderId="71" xfId="4" applyNumberFormat="1" applyFont="1" applyBorder="1" applyAlignment="1" applyProtection="1">
      <alignment horizontal="left" vertical="center"/>
      <protection locked="0"/>
    </xf>
    <xf numFmtId="166" fontId="44" fillId="12" borderId="38" xfId="4" applyNumberFormat="1" applyFont="1" applyFill="1" applyBorder="1" applyAlignment="1" applyProtection="1">
      <alignment horizontal="left" vertical="center" wrapText="1"/>
      <protection locked="0"/>
    </xf>
    <xf numFmtId="14" fontId="39" fillId="12" borderId="15" xfId="4" applyNumberFormat="1" applyFont="1" applyFill="1" applyBorder="1" applyAlignment="1" applyProtection="1">
      <alignment vertical="center"/>
      <protection locked="0"/>
    </xf>
    <xf numFmtId="14" fontId="40" fillId="0" borderId="72" xfId="4" applyNumberFormat="1" applyFont="1" applyBorder="1" applyAlignment="1">
      <alignment vertical="center"/>
    </xf>
    <xf numFmtId="0" fontId="45" fillId="13" borderId="6" xfId="4" applyFont="1" applyFill="1" applyBorder="1" applyAlignment="1" applyProtection="1">
      <alignment horizontal="right" vertical="center"/>
      <protection hidden="1"/>
    </xf>
    <xf numFmtId="3" fontId="45" fillId="13" borderId="74" xfId="4" applyNumberFormat="1" applyFont="1" applyFill="1" applyBorder="1" applyAlignment="1" applyProtection="1">
      <alignment horizontal="left" vertical="center"/>
      <protection hidden="1"/>
    </xf>
    <xf numFmtId="0" fontId="46" fillId="13" borderId="23" xfId="4" applyFont="1" applyFill="1" applyBorder="1" applyAlignment="1" applyProtection="1">
      <alignment horizontal="center" vertical="center"/>
      <protection hidden="1"/>
    </xf>
    <xf numFmtId="0" fontId="46" fillId="13" borderId="77" xfId="4" applyFont="1" applyFill="1" applyBorder="1" applyAlignment="1" applyProtection="1">
      <alignment horizontal="center" vertical="center"/>
      <protection hidden="1"/>
    </xf>
    <xf numFmtId="0" fontId="28" fillId="14" borderId="0" xfId="4" applyFont="1" applyFill="1" applyAlignment="1">
      <alignment vertical="center"/>
    </xf>
    <xf numFmtId="0" fontId="40" fillId="14" borderId="78" xfId="4" applyFont="1" applyFill="1" applyBorder="1" applyAlignment="1">
      <alignment vertical="center"/>
    </xf>
    <xf numFmtId="0" fontId="40" fillId="14" borderId="26" xfId="4" applyFont="1" applyFill="1" applyBorder="1" applyAlignment="1">
      <alignment horizontal="center" vertical="center"/>
    </xf>
    <xf numFmtId="0" fontId="40" fillId="14" borderId="26" xfId="4" applyFont="1" applyFill="1" applyBorder="1" applyAlignment="1">
      <alignment vertical="center"/>
    </xf>
    <xf numFmtId="0" fontId="40" fillId="14" borderId="26" xfId="4" applyFont="1" applyFill="1" applyBorder="1" applyAlignment="1">
      <alignment horizontal="left" vertical="center"/>
    </xf>
    <xf numFmtId="0" fontId="40" fillId="14" borderId="79" xfId="4" applyFont="1" applyFill="1" applyBorder="1" applyAlignment="1">
      <alignment horizontal="center" vertical="center"/>
    </xf>
    <xf numFmtId="0" fontId="28" fillId="0" borderId="0" xfId="4" applyFont="1" applyAlignment="1">
      <alignment vertical="center"/>
    </xf>
    <xf numFmtId="0" fontId="28" fillId="15" borderId="80" xfId="4" applyFont="1" applyFill="1" applyBorder="1" applyAlignment="1">
      <alignment horizontal="center" vertical="center"/>
    </xf>
    <xf numFmtId="0" fontId="28" fillId="0" borderId="14" xfId="4" applyFont="1" applyBorder="1" applyAlignment="1">
      <alignment horizontal="center" vertical="center"/>
    </xf>
    <xf numFmtId="0" fontId="28" fillId="15" borderId="14" xfId="4" applyFont="1" applyFill="1" applyBorder="1" applyAlignment="1">
      <alignment horizontal="center" vertical="center"/>
    </xf>
    <xf numFmtId="0" fontId="48" fillId="0" borderId="14" xfId="5" applyFont="1" applyBorder="1" applyAlignment="1">
      <alignment horizontal="left" vertical="center" wrapText="1"/>
    </xf>
    <xf numFmtId="167" fontId="28" fillId="0" borderId="14" xfId="4" applyNumberFormat="1" applyFont="1" applyBorder="1" applyAlignment="1">
      <alignment horizontal="center" vertical="center"/>
    </xf>
    <xf numFmtId="2" fontId="28" fillId="0" borderId="14" xfId="4" applyNumberFormat="1" applyFont="1" applyBorder="1" applyAlignment="1">
      <alignment horizontal="center" vertical="center"/>
    </xf>
    <xf numFmtId="4" fontId="49" fillId="12" borderId="14" xfId="5" applyNumberFormat="1" applyFont="1" applyFill="1" applyBorder="1" applyAlignment="1" applyProtection="1">
      <alignment horizontal="center" vertical="center"/>
      <protection locked="0"/>
    </xf>
    <xf numFmtId="164" fontId="49" fillId="0" borderId="81" xfId="5" applyNumberFormat="1" applyFont="1" applyBorder="1" applyAlignment="1">
      <alignment horizontal="right" vertical="center"/>
    </xf>
    <xf numFmtId="0" fontId="28" fillId="0" borderId="70" xfId="4" applyFont="1" applyBorder="1" applyAlignment="1">
      <alignment vertical="center"/>
    </xf>
    <xf numFmtId="0" fontId="48" fillId="0" borderId="43" xfId="5" applyFont="1" applyBorder="1" applyAlignment="1">
      <alignment horizontal="left" vertical="center" wrapText="1"/>
    </xf>
    <xf numFmtId="0" fontId="28" fillId="0" borderId="0" xfId="4" applyFont="1" applyAlignment="1">
      <alignment horizontal="center" vertical="center"/>
    </xf>
    <xf numFmtId="0" fontId="28" fillId="0" borderId="82" xfId="4" applyFont="1" applyBorder="1" applyAlignment="1">
      <alignment horizontal="center" vertical="center"/>
    </xf>
    <xf numFmtId="0" fontId="50" fillId="0" borderId="20" xfId="5" applyFont="1" applyBorder="1" applyAlignment="1">
      <alignment horizontal="left" vertical="center" wrapText="1" shrinkToFit="1"/>
    </xf>
    <xf numFmtId="0" fontId="28" fillId="0" borderId="83" xfId="4" applyFont="1" applyBorder="1" applyAlignment="1">
      <alignment vertical="center"/>
    </xf>
    <xf numFmtId="0" fontId="28" fillId="0" borderId="84" xfId="4" applyFont="1" applyBorder="1" applyAlignment="1">
      <alignment vertical="center"/>
    </xf>
    <xf numFmtId="0" fontId="48" fillId="0" borderId="23" xfId="5" applyFont="1" applyBorder="1" applyAlignment="1">
      <alignment horizontal="left" vertical="center" wrapText="1" shrinkToFit="1"/>
    </xf>
    <xf numFmtId="0" fontId="28" fillId="0" borderId="84" xfId="4" applyFont="1" applyBorder="1" applyAlignment="1">
      <alignment horizontal="center" vertical="center"/>
    </xf>
    <xf numFmtId="0" fontId="28" fillId="0" borderId="85" xfId="4" applyFont="1" applyBorder="1" applyAlignment="1">
      <alignment horizontal="center" vertical="center"/>
    </xf>
    <xf numFmtId="0" fontId="28" fillId="16" borderId="0" xfId="4" applyFont="1" applyFill="1" applyAlignment="1">
      <alignment vertical="center"/>
    </xf>
    <xf numFmtId="0" fontId="40" fillId="16" borderId="78" xfId="4" applyFont="1" applyFill="1" applyBorder="1" applyAlignment="1">
      <alignment vertical="center"/>
    </xf>
    <xf numFmtId="0" fontId="40" fillId="16" borderId="26" xfId="4" applyFont="1" applyFill="1" applyBorder="1" applyAlignment="1">
      <alignment horizontal="center" vertical="center"/>
    </xf>
    <xf numFmtId="0" fontId="40" fillId="16" borderId="26" xfId="4" applyFont="1" applyFill="1" applyBorder="1" applyAlignment="1">
      <alignment vertical="center"/>
    </xf>
    <xf numFmtId="0" fontId="40" fillId="16" borderId="26" xfId="4" applyFont="1" applyFill="1" applyBorder="1" applyAlignment="1">
      <alignment horizontal="left" vertical="center"/>
    </xf>
    <xf numFmtId="164" fontId="40" fillId="16" borderId="79" xfId="4" applyNumberFormat="1" applyFont="1" applyFill="1" applyBorder="1" applyAlignment="1">
      <alignment horizontal="center" vertical="center"/>
    </xf>
    <xf numFmtId="0" fontId="28" fillId="0" borderId="0" xfId="4" applyFont="1"/>
    <xf numFmtId="0" fontId="28" fillId="14" borderId="0" xfId="4" applyFont="1" applyFill="1" applyAlignment="1" applyProtection="1">
      <alignment vertical="center"/>
      <protection locked="0"/>
    </xf>
    <xf numFmtId="0" fontId="40" fillId="14" borderId="78" xfId="4" applyFont="1" applyFill="1" applyBorder="1" applyAlignment="1" applyProtection="1">
      <alignment vertical="center"/>
      <protection locked="0"/>
    </xf>
    <xf numFmtId="0" fontId="40" fillId="14" borderId="26" xfId="4" applyFont="1" applyFill="1" applyBorder="1" applyAlignment="1" applyProtection="1">
      <alignment horizontal="center" vertical="center"/>
      <protection locked="0"/>
    </xf>
    <xf numFmtId="0" fontId="40" fillId="14" borderId="26" xfId="4" applyFont="1" applyFill="1" applyBorder="1" applyAlignment="1" applyProtection="1">
      <alignment vertical="center"/>
      <protection locked="0"/>
    </xf>
    <xf numFmtId="0" fontId="40" fillId="14" borderId="26" xfId="4" applyFont="1" applyFill="1" applyBorder="1" applyAlignment="1" applyProtection="1">
      <alignment horizontal="left" vertical="center"/>
      <protection locked="0"/>
    </xf>
    <xf numFmtId="0" fontId="40" fillId="14" borderId="79" xfId="4" applyFont="1" applyFill="1" applyBorder="1" applyAlignment="1" applyProtection="1">
      <alignment horizontal="center" vertical="center"/>
      <protection locked="0"/>
    </xf>
    <xf numFmtId="0" fontId="28" fillId="0" borderId="0" xfId="4" applyFont="1" applyProtection="1">
      <protection locked="0"/>
    </xf>
    <xf numFmtId="0" fontId="28" fillId="0" borderId="0" xfId="4" applyFont="1" applyAlignment="1" applyProtection="1">
      <alignment vertical="center"/>
      <protection locked="0"/>
    </xf>
    <xf numFmtId="0" fontId="28" fillId="15" borderId="80" xfId="4" applyFont="1" applyFill="1" applyBorder="1" applyAlignment="1" applyProtection="1">
      <alignment horizontal="center" vertical="center"/>
      <protection locked="0"/>
    </xf>
    <xf numFmtId="0" fontId="28" fillId="0" borderId="14" xfId="4" applyFont="1" applyBorder="1" applyAlignment="1" applyProtection="1">
      <alignment horizontal="center" vertical="center"/>
      <protection locked="0"/>
    </xf>
    <xf numFmtId="0" fontId="28" fillId="15" borderId="14" xfId="4" applyFont="1" applyFill="1" applyBorder="1" applyAlignment="1" applyProtection="1">
      <alignment horizontal="center" vertical="center"/>
      <protection locked="0"/>
    </xf>
    <xf numFmtId="0" fontId="48" fillId="0" borderId="14" xfId="5" applyFont="1" applyBorder="1" applyAlignment="1" applyProtection="1">
      <alignment horizontal="left" vertical="center" wrapText="1"/>
      <protection locked="0"/>
    </xf>
    <xf numFmtId="167" fontId="28" fillId="0" borderId="14" xfId="4" applyNumberFormat="1" applyFont="1" applyBorder="1" applyAlignment="1" applyProtection="1">
      <alignment horizontal="center" vertical="center"/>
      <protection locked="0"/>
    </xf>
    <xf numFmtId="2" fontId="28" fillId="0" borderId="14" xfId="4" applyNumberFormat="1" applyFont="1" applyBorder="1" applyAlignment="1" applyProtection="1">
      <alignment horizontal="center" vertical="center"/>
      <protection locked="0"/>
    </xf>
    <xf numFmtId="164" fontId="49" fillId="0" borderId="81" xfId="5" applyNumberFormat="1" applyFont="1" applyBorder="1" applyAlignment="1" applyProtection="1">
      <alignment horizontal="right" vertical="center"/>
      <protection locked="0"/>
    </xf>
    <xf numFmtId="0" fontId="28" fillId="0" borderId="70" xfId="4" applyFont="1" applyBorder="1" applyAlignment="1" applyProtection="1">
      <alignment vertical="center"/>
      <protection locked="0"/>
    </xf>
    <xf numFmtId="0" fontId="48" fillId="0" borderId="43" xfId="5" applyFont="1" applyBorder="1" applyAlignment="1" applyProtection="1">
      <alignment horizontal="left" vertical="center" wrapText="1"/>
      <protection locked="0"/>
    </xf>
    <xf numFmtId="0" fontId="28" fillId="0" borderId="0" xfId="4" applyFont="1" applyAlignment="1" applyProtection="1">
      <alignment horizontal="center" vertical="center"/>
      <protection locked="0"/>
    </xf>
    <xf numFmtId="0" fontId="28" fillId="0" borderId="82" xfId="4" applyFont="1" applyBorder="1" applyAlignment="1" applyProtection="1">
      <alignment horizontal="center" vertical="center"/>
      <protection locked="0"/>
    </xf>
    <xf numFmtId="0" fontId="50" fillId="0" borderId="20" xfId="5" applyFont="1" applyBorder="1" applyAlignment="1" applyProtection="1">
      <alignment horizontal="left" vertical="center" wrapText="1" shrinkToFit="1"/>
      <protection locked="0"/>
    </xf>
    <xf numFmtId="0" fontId="28" fillId="0" borderId="83" xfId="4" applyFont="1" applyBorder="1" applyAlignment="1" applyProtection="1">
      <alignment vertical="center"/>
      <protection locked="0"/>
    </xf>
    <xf numFmtId="0" fontId="28" fillId="0" borderId="84" xfId="4" applyFont="1" applyBorder="1" applyAlignment="1" applyProtection="1">
      <alignment vertical="center"/>
      <protection locked="0"/>
    </xf>
    <xf numFmtId="0" fontId="48" fillId="0" borderId="23" xfId="5" applyFont="1" applyBorder="1" applyAlignment="1" applyProtection="1">
      <alignment horizontal="left" vertical="center" wrapText="1" shrinkToFit="1"/>
      <protection locked="0"/>
    </xf>
    <xf numFmtId="0" fontId="28" fillId="0" borderId="84" xfId="4" applyFont="1" applyBorder="1" applyAlignment="1" applyProtection="1">
      <alignment horizontal="center" vertical="center"/>
      <protection locked="0"/>
    </xf>
    <xf numFmtId="0" fontId="28" fillId="0" borderId="85" xfId="4" applyFont="1" applyBorder="1" applyAlignment="1" applyProtection="1">
      <alignment horizontal="center" vertical="center"/>
      <protection locked="0"/>
    </xf>
    <xf numFmtId="0" fontId="28" fillId="16" borderId="0" xfId="4" applyFont="1" applyFill="1" applyAlignment="1" applyProtection="1">
      <alignment vertical="center"/>
      <protection locked="0"/>
    </xf>
    <xf numFmtId="0" fontId="40" fillId="16" borderId="78" xfId="4" applyFont="1" applyFill="1" applyBorder="1" applyAlignment="1" applyProtection="1">
      <alignment vertical="center"/>
      <protection locked="0"/>
    </xf>
    <xf numFmtId="0" fontId="40" fillId="16" borderId="26" xfId="4" applyFont="1" applyFill="1" applyBorder="1" applyAlignment="1" applyProtection="1">
      <alignment horizontal="center" vertical="center"/>
      <protection locked="0"/>
    </xf>
    <xf numFmtId="0" fontId="40" fillId="16" borderId="26" xfId="4" applyFont="1" applyFill="1" applyBorder="1" applyAlignment="1" applyProtection="1">
      <alignment vertical="center"/>
      <protection locked="0"/>
    </xf>
    <xf numFmtId="0" fontId="40" fillId="16" borderId="26" xfId="4" applyFont="1" applyFill="1" applyBorder="1" applyAlignment="1" applyProtection="1">
      <alignment horizontal="left" vertical="center"/>
      <protection locked="0"/>
    </xf>
    <xf numFmtId="164" fontId="40" fillId="16" borderId="79" xfId="4" applyNumberFormat="1" applyFont="1" applyFill="1" applyBorder="1" applyAlignment="1" applyProtection="1">
      <alignment horizontal="center" vertical="center"/>
      <protection locked="0"/>
    </xf>
    <xf numFmtId="0" fontId="28" fillId="0" borderId="0" xfId="4" applyFont="1" applyAlignment="1">
      <alignment horizontal="center"/>
    </xf>
    <xf numFmtId="0" fontId="4" fillId="0" borderId="20" xfId="2" applyFont="1" applyBorder="1" applyAlignment="1">
      <alignment horizontal="left" vertical="center" wrapText="1"/>
    </xf>
    <xf numFmtId="0" fontId="30" fillId="0" borderId="49" xfId="4" applyFont="1" applyBorder="1" applyAlignment="1">
      <alignment vertical="center" wrapText="1"/>
    </xf>
    <xf numFmtId="0" fontId="30" fillId="0" borderId="49" xfId="4" applyFont="1" applyBorder="1" applyAlignment="1">
      <alignment horizontal="center" vertical="center" wrapText="1"/>
    </xf>
    <xf numFmtId="0" fontId="73" fillId="0" borderId="50" xfId="4" applyFont="1" applyBorder="1" applyAlignment="1">
      <alignment horizontal="right" vertical="top" wrapText="1"/>
    </xf>
    <xf numFmtId="49" fontId="30" fillId="0" borderId="51" xfId="4" applyNumberFormat="1" applyFont="1" applyBorder="1" applyAlignment="1">
      <alignment vertical="center"/>
    </xf>
    <xf numFmtId="0" fontId="30" fillId="0" borderId="52" xfId="4" applyFont="1" applyBorder="1" applyAlignment="1">
      <alignment vertical="center"/>
    </xf>
    <xf numFmtId="49" fontId="30" fillId="0" borderId="53" xfId="4" applyNumberFormat="1" applyFont="1" applyBorder="1" applyAlignment="1">
      <alignment horizontal="right" vertical="center"/>
    </xf>
    <xf numFmtId="0" fontId="31" fillId="0" borderId="0" xfId="4" applyFont="1" applyAlignment="1" applyProtection="1">
      <alignment vertical="center" wrapText="1"/>
      <protection locked="0"/>
    </xf>
    <xf numFmtId="0" fontId="34" fillId="0" borderId="59" xfId="4" applyFont="1" applyBorder="1" applyAlignment="1">
      <alignment vertical="top"/>
    </xf>
    <xf numFmtId="0" fontId="34" fillId="0" borderId="21" xfId="4" applyFont="1" applyBorder="1" applyAlignment="1">
      <alignment vertical="top"/>
    </xf>
    <xf numFmtId="0" fontId="37" fillId="9" borderId="61" xfId="4" applyFont="1" applyFill="1" applyBorder="1" applyAlignment="1">
      <alignment vertical="center"/>
    </xf>
    <xf numFmtId="0" fontId="37" fillId="10" borderId="52" xfId="4" applyFont="1" applyFill="1" applyBorder="1" applyAlignment="1">
      <alignment vertical="center"/>
    </xf>
    <xf numFmtId="49" fontId="39" fillId="0" borderId="21" xfId="4" applyNumberFormat="1" applyFont="1" applyBorder="1" applyAlignment="1" applyProtection="1">
      <alignment vertical="center" wrapText="1"/>
      <protection locked="0"/>
    </xf>
    <xf numFmtId="0" fontId="40" fillId="0" borderId="21" xfId="4" applyFont="1" applyBorder="1" applyAlignment="1" applyProtection="1">
      <alignment vertical="center" wrapText="1"/>
      <protection locked="0"/>
    </xf>
    <xf numFmtId="49" fontId="40" fillId="0" borderId="21" xfId="4" applyNumberFormat="1" applyFont="1" applyBorder="1" applyAlignment="1" applyProtection="1">
      <alignment vertical="center" wrapText="1"/>
      <protection locked="0"/>
    </xf>
    <xf numFmtId="49" fontId="40" fillId="0" borderId="8" xfId="4" applyNumberFormat="1" applyFont="1" applyBorder="1" applyAlignment="1" applyProtection="1">
      <alignment vertical="center" wrapText="1"/>
      <protection locked="0"/>
    </xf>
    <xf numFmtId="0" fontId="38" fillId="0" borderId="59" xfId="4" applyFont="1" applyBorder="1" applyAlignment="1">
      <alignment vertical="center"/>
    </xf>
    <xf numFmtId="0" fontId="38" fillId="0" borderId="21" xfId="4" applyFont="1" applyBorder="1" applyAlignment="1">
      <alignment vertical="center"/>
    </xf>
    <xf numFmtId="0" fontId="40" fillId="0" borderId="67" xfId="4" applyFont="1" applyBorder="1" applyAlignment="1" applyProtection="1">
      <alignment vertical="center"/>
      <protection locked="0"/>
    </xf>
    <xf numFmtId="0" fontId="42" fillId="0" borderId="0" xfId="4" applyFont="1" applyAlignment="1" applyProtection="1">
      <alignment horizontal="center"/>
      <protection locked="0"/>
    </xf>
    <xf numFmtId="0" fontId="43" fillId="0" borderId="0" xfId="4" applyFont="1" applyAlignment="1" applyProtection="1">
      <alignment horizontal="center"/>
      <protection locked="0"/>
    </xf>
    <xf numFmtId="166" fontId="44" fillId="0" borderId="38" xfId="4" applyNumberFormat="1" applyFont="1" applyBorder="1" applyAlignment="1" applyProtection="1">
      <alignment horizontal="left" vertical="center" wrapText="1"/>
      <protection locked="0"/>
    </xf>
    <xf numFmtId="14" fontId="39" fillId="0" borderId="15" xfId="4" applyNumberFormat="1" applyFont="1" applyBorder="1" applyAlignment="1" applyProtection="1">
      <alignment vertical="center"/>
      <protection locked="0"/>
    </xf>
    <xf numFmtId="14" fontId="40" fillId="0" borderId="72" xfId="4" applyNumberFormat="1" applyFont="1" applyBorder="1" applyAlignment="1" applyProtection="1">
      <alignment vertical="center"/>
      <protection locked="0"/>
    </xf>
    <xf numFmtId="0" fontId="45" fillId="13" borderId="6" xfId="4" applyFont="1" applyFill="1" applyBorder="1" applyAlignment="1">
      <alignment horizontal="right" vertical="center"/>
    </xf>
    <xf numFmtId="3" fontId="45" fillId="13" borderId="74" xfId="4" applyNumberFormat="1" applyFont="1" applyFill="1" applyBorder="1" applyAlignment="1">
      <alignment horizontal="left" vertical="center"/>
    </xf>
    <xf numFmtId="0" fontId="46" fillId="13" borderId="23" xfId="4" applyFont="1" applyFill="1" applyBorder="1" applyAlignment="1">
      <alignment horizontal="center" vertical="center"/>
    </xf>
    <xf numFmtId="0" fontId="46" fillId="13" borderId="77" xfId="4" applyFont="1" applyFill="1" applyBorder="1" applyAlignment="1">
      <alignment horizontal="center" vertical="center"/>
    </xf>
    <xf numFmtId="49" fontId="28" fillId="0" borderId="14" xfId="4" applyNumberFormat="1" applyFont="1" applyBorder="1" applyAlignment="1" applyProtection="1">
      <alignment horizontal="center" vertical="center"/>
      <protection locked="0"/>
    </xf>
    <xf numFmtId="0" fontId="28" fillId="0" borderId="86" xfId="4" applyFont="1" applyBorder="1" applyAlignment="1" applyProtection="1">
      <alignment vertical="center"/>
      <protection locked="0"/>
    </xf>
    <xf numFmtId="0" fontId="28" fillId="0" borderId="17" xfId="4" applyFont="1" applyBorder="1" applyAlignment="1" applyProtection="1">
      <alignment vertical="center"/>
      <protection locked="0"/>
    </xf>
    <xf numFmtId="0" fontId="48" fillId="0" borderId="20" xfId="5" applyFont="1" applyBorder="1" applyAlignment="1" applyProtection="1">
      <alignment horizontal="left" vertical="center" wrapText="1" shrinkToFit="1"/>
      <protection locked="0"/>
    </xf>
    <xf numFmtId="0" fontId="28" fillId="0" borderId="17" xfId="4" applyFont="1" applyBorder="1" applyAlignment="1" applyProtection="1">
      <alignment horizontal="center" vertical="center"/>
      <protection locked="0"/>
    </xf>
    <xf numFmtId="0" fontId="28" fillId="0" borderId="87" xfId="4" applyFont="1" applyBorder="1" applyAlignment="1" applyProtection="1">
      <alignment horizontal="center" vertical="center"/>
      <protection locked="0"/>
    </xf>
    <xf numFmtId="0" fontId="28" fillId="0" borderId="0" xfId="4" applyFont="1" applyAlignment="1" applyProtection="1">
      <alignment horizontal="center"/>
      <protection locked="0"/>
    </xf>
    <xf numFmtId="0" fontId="39" fillId="0" borderId="21" xfId="4" applyFont="1" applyBorder="1" applyAlignment="1" applyProtection="1">
      <alignment vertical="center"/>
      <protection locked="0"/>
    </xf>
    <xf numFmtId="4" fontId="49" fillId="17" borderId="14" xfId="5" applyNumberFormat="1" applyFont="1" applyFill="1" applyBorder="1" applyAlignment="1" applyProtection="1">
      <alignment horizontal="center" vertical="center"/>
      <protection locked="0"/>
    </xf>
    <xf numFmtId="4" fontId="49" fillId="18" borderId="14" xfId="5" applyNumberFormat="1" applyFont="1" applyFill="1" applyBorder="1" applyAlignment="1" applyProtection="1">
      <alignment horizontal="center" vertical="center"/>
      <protection locked="0"/>
    </xf>
    <xf numFmtId="0" fontId="12" fillId="4" borderId="1" xfId="0" applyFont="1" applyFill="1" applyBorder="1" applyAlignment="1">
      <alignment horizontal="left" vertical="center"/>
    </xf>
    <xf numFmtId="3" fontId="11" fillId="3" borderId="92" xfId="0" applyNumberFormat="1" applyFont="1" applyFill="1" applyBorder="1" applyAlignment="1">
      <alignment horizontal="center" vertical="center"/>
    </xf>
    <xf numFmtId="3" fontId="9" fillId="4" borderId="91" xfId="0" applyNumberFormat="1" applyFont="1" applyFill="1" applyBorder="1" applyAlignment="1">
      <alignment horizontal="center" vertical="center"/>
    </xf>
    <xf numFmtId="0" fontId="10" fillId="0" borderId="93" xfId="0" applyFont="1" applyBorder="1" applyAlignment="1" applyProtection="1">
      <alignment horizontal="center" vertical="center"/>
      <protection locked="0"/>
    </xf>
    <xf numFmtId="3" fontId="12" fillId="4" borderId="91" xfId="0" applyNumberFormat="1" applyFont="1" applyFill="1" applyBorder="1" applyAlignment="1" applyProtection="1">
      <alignment horizontal="center" vertical="center" wrapText="1"/>
      <protection locked="0"/>
    </xf>
    <xf numFmtId="0" fontId="10" fillId="0" borderId="93" xfId="0" applyFont="1" applyBorder="1" applyAlignment="1" applyProtection="1">
      <alignment horizontal="center" vertical="center" wrapText="1"/>
      <protection locked="0"/>
    </xf>
    <xf numFmtId="2" fontId="10" fillId="6" borderId="90" xfId="0" applyNumberFormat="1" applyFont="1" applyFill="1" applyBorder="1" applyAlignment="1" applyProtection="1">
      <alignment horizontal="center" vertical="center"/>
      <protection locked="0"/>
    </xf>
    <xf numFmtId="2" fontId="12" fillId="6" borderId="6" xfId="0" applyNumberFormat="1" applyFont="1" applyFill="1" applyBorder="1" applyAlignment="1" applyProtection="1">
      <alignment horizontal="center" vertical="center"/>
      <protection locked="0"/>
    </xf>
    <xf numFmtId="0" fontId="12" fillId="6" borderId="6" xfId="0" applyFont="1" applyFill="1" applyBorder="1" applyAlignment="1" applyProtection="1">
      <alignment vertical="center"/>
      <protection locked="0"/>
    </xf>
    <xf numFmtId="2" fontId="8" fillId="6" borderId="6" xfId="0" applyNumberFormat="1" applyFont="1" applyFill="1" applyBorder="1" applyAlignment="1" applyProtection="1">
      <alignment horizontal="center" vertical="center" wrapText="1"/>
      <protection locked="0"/>
    </xf>
    <xf numFmtId="0" fontId="13" fillId="0" borderId="96" xfId="0" applyFont="1" applyBorder="1" applyAlignment="1" applyProtection="1">
      <alignment horizontal="center" vertical="center"/>
      <protection locked="0"/>
    </xf>
    <xf numFmtId="0" fontId="13" fillId="0" borderId="23" xfId="0" applyFont="1" applyBorder="1" applyAlignment="1" applyProtection="1">
      <alignment horizontal="center" vertical="center"/>
      <protection locked="0"/>
    </xf>
    <xf numFmtId="0" fontId="13" fillId="0" borderId="15" xfId="0" applyFont="1" applyBorder="1" applyAlignment="1" applyProtection="1">
      <alignment horizontal="left" vertical="center"/>
      <protection locked="0"/>
    </xf>
    <xf numFmtId="3" fontId="13" fillId="5" borderId="13" xfId="0" applyNumberFormat="1" applyFont="1" applyFill="1" applyBorder="1" applyAlignment="1" applyProtection="1">
      <alignment horizontal="right" vertical="center" wrapText="1"/>
      <protection locked="0"/>
    </xf>
    <xf numFmtId="3" fontId="13" fillId="0" borderId="93" xfId="0" applyNumberFormat="1" applyFont="1" applyBorder="1" applyAlignment="1" applyProtection="1">
      <alignment horizontal="right" vertical="center" wrapText="1"/>
      <protection locked="0"/>
    </xf>
    <xf numFmtId="0" fontId="13" fillId="0" borderId="43" xfId="6" applyFont="1" applyBorder="1" applyAlignment="1">
      <alignment horizontal="left" vertical="center" wrapText="1"/>
    </xf>
    <xf numFmtId="0" fontId="3" fillId="0" borderId="20" xfId="6" applyBorder="1" applyAlignment="1">
      <alignment horizontal="left" vertical="center" wrapText="1"/>
    </xf>
    <xf numFmtId="0" fontId="13" fillId="0" borderId="20" xfId="6" applyFont="1" applyBorder="1" applyAlignment="1">
      <alignment horizontal="left" vertical="center" wrapText="1"/>
    </xf>
    <xf numFmtId="0" fontId="2" fillId="0" borderId="20" xfId="2" applyFont="1" applyBorder="1" applyAlignment="1">
      <alignment horizontal="left" vertical="center" wrapText="1"/>
    </xf>
    <xf numFmtId="0" fontId="2" fillId="0" borderId="43" xfId="2" applyFont="1" applyBorder="1" applyAlignment="1">
      <alignment horizontal="left" vertical="center" wrapText="1"/>
    </xf>
    <xf numFmtId="0" fontId="1" fillId="0" borderId="20" xfId="8" applyBorder="1" applyAlignment="1">
      <alignment horizontal="left" vertical="center" wrapText="1"/>
    </xf>
    <xf numFmtId="0" fontId="1" fillId="0" borderId="42" xfId="8" applyBorder="1" applyAlignment="1">
      <alignment horizontal="left" vertical="center" wrapText="1"/>
    </xf>
    <xf numFmtId="3" fontId="12" fillId="3" borderId="94" xfId="0" applyNumberFormat="1" applyFont="1" applyFill="1" applyBorder="1" applyAlignment="1">
      <alignment horizontal="center" vertical="center"/>
    </xf>
    <xf numFmtId="3" fontId="12" fillId="3" borderId="4" xfId="0" applyNumberFormat="1" applyFont="1" applyFill="1" applyBorder="1" applyAlignment="1">
      <alignment horizontal="center" vertical="center"/>
    </xf>
    <xf numFmtId="3" fontId="12" fillId="3" borderId="95" xfId="0" applyNumberFormat="1" applyFont="1" applyFill="1" applyBorder="1" applyAlignment="1">
      <alignment horizontal="center" vertical="center"/>
    </xf>
    <xf numFmtId="0" fontId="13" fillId="0" borderId="0" xfId="0" applyFont="1" applyAlignment="1" applyProtection="1">
      <alignment horizontal="center" vertical="center"/>
      <protection locked="0"/>
    </xf>
    <xf numFmtId="49" fontId="10" fillId="0" borderId="11" xfId="0" applyNumberFormat="1" applyFont="1" applyBorder="1" applyAlignment="1" applyProtection="1">
      <alignment horizontal="center" vertical="center" wrapText="1"/>
      <protection locked="0"/>
    </xf>
    <xf numFmtId="49" fontId="10" fillId="0" borderId="12" xfId="0" applyNumberFormat="1" applyFont="1" applyBorder="1" applyAlignment="1" applyProtection="1">
      <alignment horizontal="center" vertical="center" wrapText="1"/>
      <protection locked="0"/>
    </xf>
    <xf numFmtId="0" fontId="15" fillId="0" borderId="0" xfId="0" applyFont="1" applyAlignment="1" applyProtection="1">
      <alignment horizontal="center" vertical="center"/>
      <protection locked="0"/>
    </xf>
    <xf numFmtId="0" fontId="12" fillId="4" borderId="88" xfId="0" applyFont="1" applyFill="1" applyBorder="1" applyAlignment="1">
      <alignment horizontal="left" vertical="center" wrapText="1"/>
    </xf>
    <xf numFmtId="0" fontId="12" fillId="4" borderId="89" xfId="0" applyFont="1" applyFill="1" applyBorder="1" applyAlignment="1">
      <alignment horizontal="left" vertical="center" wrapText="1"/>
    </xf>
    <xf numFmtId="0" fontId="12" fillId="4" borderId="25" xfId="0" applyFont="1" applyFill="1" applyBorder="1" applyAlignment="1">
      <alignment horizontal="left" vertical="center"/>
    </xf>
    <xf numFmtId="0" fontId="12" fillId="4" borderId="26" xfId="0" applyFont="1" applyFill="1" applyBorder="1" applyAlignment="1">
      <alignment horizontal="left" vertical="center"/>
    </xf>
    <xf numFmtId="2" fontId="10" fillId="6" borderId="44" xfId="0" applyNumberFormat="1" applyFont="1" applyFill="1" applyBorder="1" applyAlignment="1" applyProtection="1">
      <alignment horizontal="left" vertical="center"/>
      <protection locked="0"/>
    </xf>
    <xf numFmtId="2" fontId="10" fillId="6" borderId="45" xfId="0" applyNumberFormat="1" applyFont="1" applyFill="1" applyBorder="1" applyAlignment="1" applyProtection="1">
      <alignment horizontal="left" vertical="center"/>
      <protection locked="0"/>
    </xf>
    <xf numFmtId="2" fontId="10" fillId="6" borderId="46" xfId="0" applyNumberFormat="1" applyFont="1" applyFill="1" applyBorder="1" applyAlignment="1" applyProtection="1">
      <alignment horizontal="left" vertical="center"/>
      <protection locked="0"/>
    </xf>
    <xf numFmtId="2" fontId="10" fillId="6" borderId="47" xfId="0" applyNumberFormat="1" applyFont="1" applyFill="1" applyBorder="1" applyAlignment="1" applyProtection="1">
      <alignment horizontal="left" vertical="center"/>
      <protection locked="0"/>
    </xf>
    <xf numFmtId="2" fontId="10" fillId="6" borderId="39" xfId="0" applyNumberFormat="1" applyFont="1" applyFill="1" applyBorder="1" applyAlignment="1" applyProtection="1">
      <alignment horizontal="left" vertical="center"/>
      <protection locked="0"/>
    </xf>
    <xf numFmtId="2" fontId="10" fillId="6" borderId="40" xfId="0" applyNumberFormat="1" applyFont="1" applyFill="1" applyBorder="1" applyAlignment="1" applyProtection="1">
      <alignment horizontal="left" vertical="center"/>
      <protection locked="0"/>
    </xf>
    <xf numFmtId="0" fontId="18" fillId="8" borderId="25" xfId="2" applyFont="1" applyFill="1" applyBorder="1" applyAlignment="1">
      <alignment horizontal="center" vertical="center"/>
    </xf>
    <xf numFmtId="0" fontId="18" fillId="8" borderId="26" xfId="2" applyFont="1" applyFill="1" applyBorder="1" applyAlignment="1">
      <alignment horizontal="center" vertical="center"/>
    </xf>
    <xf numFmtId="0" fontId="20" fillId="0" borderId="30" xfId="2" applyFont="1" applyBorder="1" applyAlignment="1">
      <alignment horizontal="center" vertical="center" wrapText="1"/>
    </xf>
    <xf numFmtId="0" fontId="20" fillId="0" borderId="31" xfId="2" applyFont="1" applyBorder="1" applyAlignment="1">
      <alignment horizontal="center" vertical="center" wrapText="1"/>
    </xf>
    <xf numFmtId="2" fontId="10" fillId="6" borderId="20" xfId="0" applyNumberFormat="1" applyFont="1" applyFill="1" applyBorder="1" applyAlignment="1" applyProtection="1">
      <alignment horizontal="left" vertical="center"/>
      <protection locked="0"/>
    </xf>
    <xf numFmtId="0" fontId="29" fillId="0" borderId="48" xfId="4" applyFont="1" applyBorder="1" applyAlignment="1" applyProtection="1">
      <alignment horizontal="left" vertical="top" wrapText="1"/>
      <protection hidden="1"/>
    </xf>
    <xf numFmtId="0" fontId="29" fillId="0" borderId="49" xfId="4" applyFont="1" applyBorder="1" applyAlignment="1" applyProtection="1">
      <alignment horizontal="left" vertical="top" wrapText="1"/>
      <protection hidden="1"/>
    </xf>
    <xf numFmtId="0" fontId="32" fillId="0" borderId="54" xfId="4" applyFont="1" applyBorder="1" applyAlignment="1">
      <alignment horizontal="left" vertical="top"/>
    </xf>
    <xf numFmtId="0" fontId="32" fillId="0" borderId="55" xfId="4" applyFont="1" applyBorder="1" applyAlignment="1">
      <alignment horizontal="left" vertical="top"/>
    </xf>
    <xf numFmtId="0" fontId="32" fillId="8" borderId="57" xfId="4" applyFont="1" applyFill="1" applyBorder="1" applyAlignment="1" applyProtection="1">
      <alignment horizontal="center" vertical="center" wrapText="1"/>
      <protection hidden="1"/>
    </xf>
    <xf numFmtId="0" fontId="32" fillId="8" borderId="58" xfId="4" applyFont="1" applyFill="1" applyBorder="1" applyAlignment="1" applyProtection="1">
      <alignment horizontal="center" vertical="center" wrapText="1"/>
      <protection hidden="1"/>
    </xf>
    <xf numFmtId="7" fontId="32" fillId="8" borderId="52" xfId="4" applyNumberFormat="1" applyFont="1" applyFill="1" applyBorder="1" applyAlignment="1" applyProtection="1">
      <alignment horizontal="right" vertical="center"/>
      <protection hidden="1"/>
    </xf>
    <xf numFmtId="7" fontId="32" fillId="8" borderId="53" xfId="4" applyNumberFormat="1" applyFont="1" applyFill="1" applyBorder="1" applyAlignment="1" applyProtection="1">
      <alignment horizontal="right" vertical="center"/>
      <protection hidden="1"/>
    </xf>
    <xf numFmtId="49" fontId="35" fillId="0" borderId="21" xfId="4" applyNumberFormat="1" applyFont="1" applyBorder="1" applyAlignment="1">
      <alignment horizontal="left" vertical="top"/>
    </xf>
    <xf numFmtId="0" fontId="37" fillId="11" borderId="62" xfId="4" applyFont="1" applyFill="1" applyBorder="1" applyAlignment="1" applyProtection="1">
      <alignment horizontal="center" vertical="center"/>
      <protection hidden="1"/>
    </xf>
    <xf numFmtId="0" fontId="37" fillId="11" borderId="53" xfId="4" applyFont="1" applyFill="1" applyBorder="1" applyAlignment="1" applyProtection="1">
      <alignment horizontal="center" vertical="center"/>
      <protection hidden="1"/>
    </xf>
    <xf numFmtId="0" fontId="38" fillId="0" borderId="59" xfId="4" applyFont="1" applyBorder="1" applyAlignment="1" applyProtection="1">
      <alignment horizontal="left" vertical="center"/>
      <protection hidden="1"/>
    </xf>
    <xf numFmtId="0" fontId="38" fillId="0" borderId="21" xfId="4" applyFont="1" applyBorder="1" applyAlignment="1" applyProtection="1">
      <alignment horizontal="left" vertical="center"/>
      <protection hidden="1"/>
    </xf>
    <xf numFmtId="0" fontId="38" fillId="0" borderId="17" xfId="4" applyFont="1" applyBorder="1" applyAlignment="1" applyProtection="1">
      <alignment horizontal="left" vertical="center"/>
      <protection hidden="1"/>
    </xf>
    <xf numFmtId="0" fontId="38" fillId="0" borderId="63" xfId="4" applyFont="1" applyBorder="1" applyAlignment="1" applyProtection="1">
      <alignment horizontal="left" vertical="center"/>
      <protection hidden="1"/>
    </xf>
    <xf numFmtId="0" fontId="38" fillId="0" borderId="49" xfId="4" applyFont="1" applyBorder="1" applyAlignment="1" applyProtection="1">
      <alignment horizontal="left" vertical="center"/>
      <protection hidden="1"/>
    </xf>
    <xf numFmtId="0" fontId="40" fillId="0" borderId="21" xfId="4" applyFont="1" applyBorder="1" applyAlignment="1" applyProtection="1">
      <alignment horizontal="left" vertical="center" wrapText="1"/>
      <protection hidden="1"/>
    </xf>
    <xf numFmtId="0" fontId="40" fillId="0" borderId="8" xfId="4" applyFont="1" applyBorder="1" applyAlignment="1" applyProtection="1">
      <alignment horizontal="left" vertical="center" wrapText="1"/>
      <protection hidden="1"/>
    </xf>
    <xf numFmtId="0" fontId="38" fillId="0" borderId="66" xfId="4" applyFont="1" applyBorder="1" applyAlignment="1" applyProtection="1">
      <alignment horizontal="left" vertical="center"/>
      <protection hidden="1"/>
    </xf>
    <xf numFmtId="49" fontId="41" fillId="0" borderId="21" xfId="4" applyNumberFormat="1" applyFont="1" applyBorder="1" applyAlignment="1" applyProtection="1">
      <alignment horizontal="left" vertical="center"/>
      <protection hidden="1"/>
    </xf>
    <xf numFmtId="49" fontId="41" fillId="0" borderId="8" xfId="4" applyNumberFormat="1" applyFont="1" applyBorder="1" applyAlignment="1" applyProtection="1">
      <alignment horizontal="left" vertical="center"/>
      <protection hidden="1"/>
    </xf>
    <xf numFmtId="0" fontId="38" fillId="0" borderId="54" xfId="4" applyFont="1" applyBorder="1" applyAlignment="1" applyProtection="1">
      <alignment horizontal="left" vertical="center"/>
      <protection hidden="1"/>
    </xf>
    <xf numFmtId="0" fontId="38" fillId="0" borderId="55" xfId="4" applyFont="1" applyBorder="1" applyAlignment="1" applyProtection="1">
      <alignment horizontal="left" vertical="center"/>
      <protection hidden="1"/>
    </xf>
    <xf numFmtId="166" fontId="40" fillId="0" borderId="69" xfId="4" applyNumberFormat="1" applyFont="1" applyBorder="1" applyAlignment="1" applyProtection="1">
      <alignment horizontal="left" vertical="center"/>
      <protection hidden="1"/>
    </xf>
    <xf numFmtId="166" fontId="40" fillId="0" borderId="55" xfId="4" applyNumberFormat="1" applyFont="1" applyBorder="1" applyAlignment="1" applyProtection="1">
      <alignment horizontal="left" vertical="center"/>
      <protection hidden="1"/>
    </xf>
    <xf numFmtId="166" fontId="40" fillId="0" borderId="68" xfId="4" applyNumberFormat="1" applyFont="1" applyBorder="1" applyAlignment="1" applyProtection="1">
      <alignment horizontal="left" vertical="center"/>
      <protection hidden="1"/>
    </xf>
    <xf numFmtId="0" fontId="38" fillId="0" borderId="9" xfId="4" applyFont="1" applyBorder="1" applyAlignment="1" applyProtection="1">
      <alignment horizontal="left" vertical="center"/>
      <protection hidden="1"/>
    </xf>
    <xf numFmtId="0" fontId="38" fillId="0" borderId="70" xfId="4" applyFont="1" applyBorder="1" applyAlignment="1" applyProtection="1">
      <alignment horizontal="left" vertical="center"/>
      <protection hidden="1"/>
    </xf>
    <xf numFmtId="0" fontId="38" fillId="0" borderId="0" xfId="4" applyFont="1" applyAlignment="1" applyProtection="1">
      <alignment horizontal="left" vertical="center"/>
      <protection hidden="1"/>
    </xf>
    <xf numFmtId="49" fontId="44" fillId="12" borderId="0" xfId="4" applyNumberFormat="1" applyFont="1" applyFill="1" applyAlignment="1" applyProtection="1">
      <alignment horizontal="left" vertical="center"/>
      <protection locked="0"/>
    </xf>
    <xf numFmtId="49" fontId="44" fillId="12" borderId="71" xfId="4" applyNumberFormat="1" applyFont="1" applyFill="1" applyBorder="1" applyAlignment="1" applyProtection="1">
      <alignment horizontal="left" vertical="center"/>
      <protection locked="0"/>
    </xf>
    <xf numFmtId="0" fontId="38" fillId="0" borderId="69" xfId="4" applyFont="1" applyBorder="1" applyAlignment="1" applyProtection="1">
      <alignment horizontal="left" vertical="center"/>
      <protection hidden="1"/>
    </xf>
    <xf numFmtId="0" fontId="46" fillId="13" borderId="9" xfId="4" applyFont="1" applyFill="1" applyBorder="1" applyAlignment="1" applyProtection="1">
      <alignment horizontal="center" vertical="center" wrapText="1"/>
      <protection hidden="1"/>
    </xf>
    <xf numFmtId="0" fontId="46" fillId="13" borderId="67" xfId="4" applyFont="1" applyFill="1" applyBorder="1" applyAlignment="1" applyProtection="1">
      <alignment horizontal="center" vertical="center" wrapText="1"/>
      <protection hidden="1"/>
    </xf>
    <xf numFmtId="49" fontId="45" fillId="13" borderId="73" xfId="4" applyNumberFormat="1" applyFont="1" applyFill="1" applyBorder="1" applyAlignment="1" applyProtection="1">
      <alignment horizontal="left" vertical="center"/>
      <protection hidden="1"/>
    </xf>
    <xf numFmtId="0" fontId="45" fillId="13" borderId="6" xfId="4" applyFont="1" applyFill="1" applyBorder="1" applyAlignment="1" applyProtection="1">
      <alignment horizontal="left" vertical="center"/>
      <protection hidden="1"/>
    </xf>
    <xf numFmtId="0" fontId="46" fillId="13" borderId="75" xfId="4" applyFont="1" applyFill="1" applyBorder="1" applyAlignment="1" applyProtection="1">
      <alignment horizontal="center" vertical="center" wrapText="1"/>
      <protection hidden="1"/>
    </xf>
    <xf numFmtId="0" fontId="46" fillId="13" borderId="76" xfId="4" applyFont="1" applyFill="1" applyBorder="1" applyAlignment="1" applyProtection="1">
      <alignment horizontal="center" vertical="center" wrapText="1"/>
      <protection hidden="1"/>
    </xf>
    <xf numFmtId="0" fontId="46" fillId="13" borderId="20" xfId="4" applyFont="1" applyFill="1" applyBorder="1" applyAlignment="1" applyProtection="1">
      <alignment horizontal="center" vertical="center" wrapText="1"/>
      <protection hidden="1"/>
    </xf>
    <xf numFmtId="0" fontId="46" fillId="13" borderId="23" xfId="4" applyFont="1" applyFill="1" applyBorder="1" applyAlignment="1" applyProtection="1">
      <alignment horizontal="center" vertical="center" wrapText="1"/>
      <protection hidden="1"/>
    </xf>
    <xf numFmtId="0" fontId="46" fillId="13" borderId="20" xfId="4" applyFont="1" applyFill="1" applyBorder="1" applyAlignment="1" applyProtection="1">
      <alignment horizontal="center" vertical="center"/>
      <protection hidden="1"/>
    </xf>
    <xf numFmtId="0" fontId="46" fillId="13" borderId="23" xfId="4" applyFont="1" applyFill="1" applyBorder="1" applyAlignment="1" applyProtection="1">
      <alignment horizontal="center" vertical="center"/>
      <protection hidden="1"/>
    </xf>
    <xf numFmtId="49" fontId="35" fillId="0" borderId="21" xfId="4" applyNumberFormat="1" applyFont="1" applyBorder="1" applyAlignment="1" applyProtection="1">
      <alignment horizontal="left" vertical="top"/>
      <protection locked="0"/>
    </xf>
    <xf numFmtId="49" fontId="36" fillId="0" borderId="21" xfId="4" applyNumberFormat="1" applyFont="1" applyBorder="1" applyAlignment="1" applyProtection="1">
      <alignment horizontal="left" vertical="top" wrapText="1"/>
      <protection locked="0"/>
    </xf>
    <xf numFmtId="49" fontId="36" fillId="0" borderId="60" xfId="4" applyNumberFormat="1" applyFont="1" applyBorder="1" applyAlignment="1" applyProtection="1">
      <alignment horizontal="left" vertical="top" wrapText="1"/>
      <protection locked="0"/>
    </xf>
    <xf numFmtId="0" fontId="37" fillId="11" borderId="62" xfId="4" applyFont="1" applyFill="1" applyBorder="1" applyAlignment="1">
      <alignment horizontal="center" vertical="center"/>
    </xf>
    <xf numFmtId="0" fontId="37" fillId="11" borderId="53" xfId="4" applyFont="1" applyFill="1" applyBorder="1" applyAlignment="1">
      <alignment horizontal="center" vertical="center"/>
    </xf>
    <xf numFmtId="0" fontId="29" fillId="0" borderId="48" xfId="4" applyFont="1" applyBorder="1" applyAlignment="1">
      <alignment horizontal="left" vertical="top" wrapText="1"/>
    </xf>
    <xf numFmtId="0" fontId="29" fillId="0" borderId="49" xfId="4" applyFont="1" applyBorder="1" applyAlignment="1">
      <alignment horizontal="left" vertical="top" wrapText="1"/>
    </xf>
    <xf numFmtId="49" fontId="33" fillId="0" borderId="21" xfId="4" applyNumberFormat="1" applyFont="1" applyBorder="1" applyAlignment="1" applyProtection="1">
      <alignment horizontal="left" vertical="top" wrapText="1"/>
      <protection locked="0"/>
    </xf>
    <xf numFmtId="49" fontId="33" fillId="0" borderId="67" xfId="4" applyNumberFormat="1" applyFont="1" applyBorder="1" applyAlignment="1" applyProtection="1">
      <alignment horizontal="left" vertical="top" wrapText="1"/>
      <protection locked="0"/>
    </xf>
    <xf numFmtId="0" fontId="32" fillId="8" borderId="57" xfId="4" applyFont="1" applyFill="1" applyBorder="1" applyAlignment="1">
      <alignment horizontal="center" vertical="center" wrapText="1"/>
    </xf>
    <xf numFmtId="0" fontId="32" fillId="8" borderId="58" xfId="4" applyFont="1" applyFill="1" applyBorder="1" applyAlignment="1">
      <alignment horizontal="center" vertical="center" wrapText="1"/>
    </xf>
    <xf numFmtId="7" fontId="32" fillId="8" borderId="52" xfId="4" applyNumberFormat="1" applyFont="1" applyFill="1" applyBorder="1" applyAlignment="1">
      <alignment horizontal="right" vertical="center"/>
    </xf>
    <xf numFmtId="7" fontId="32" fillId="8" borderId="53" xfId="4" applyNumberFormat="1" applyFont="1" applyFill="1" applyBorder="1" applyAlignment="1">
      <alignment horizontal="right" vertical="center"/>
    </xf>
    <xf numFmtId="0" fontId="38" fillId="0" borderId="59" xfId="4" applyFont="1" applyBorder="1" applyAlignment="1">
      <alignment horizontal="left" vertical="center"/>
    </xf>
    <xf numFmtId="0" fontId="38" fillId="0" borderId="21" xfId="4" applyFont="1" applyBorder="1" applyAlignment="1">
      <alignment horizontal="left" vertical="center"/>
    </xf>
    <xf numFmtId="0" fontId="38" fillId="0" borderId="17" xfId="4" applyFont="1" applyBorder="1" applyAlignment="1">
      <alignment horizontal="left" vertical="center"/>
    </xf>
    <xf numFmtId="0" fontId="38" fillId="0" borderId="63" xfId="4" applyFont="1" applyBorder="1" applyAlignment="1">
      <alignment horizontal="left" vertical="center"/>
    </xf>
    <xf numFmtId="0" fontId="38" fillId="0" borderId="49" xfId="4" applyFont="1" applyBorder="1" applyAlignment="1">
      <alignment horizontal="left" vertical="center"/>
    </xf>
    <xf numFmtId="0" fontId="40" fillId="0" borderId="21" xfId="4" applyFont="1" applyBorder="1" applyAlignment="1" applyProtection="1">
      <alignment horizontal="left" vertical="center" wrapText="1"/>
      <protection locked="0"/>
    </xf>
    <xf numFmtId="0" fontId="40" fillId="0" borderId="8" xfId="4" applyFont="1" applyBorder="1" applyAlignment="1" applyProtection="1">
      <alignment horizontal="left" vertical="center" wrapText="1"/>
      <protection locked="0"/>
    </xf>
    <xf numFmtId="0" fontId="38" fillId="0" borderId="66" xfId="4" applyFont="1" applyBorder="1" applyAlignment="1">
      <alignment horizontal="left" vertical="center"/>
    </xf>
    <xf numFmtId="49" fontId="41" fillId="0" borderId="21" xfId="4" applyNumberFormat="1" applyFont="1" applyBorder="1" applyAlignment="1" applyProtection="1">
      <alignment horizontal="left" vertical="center"/>
      <protection locked="0"/>
    </xf>
    <xf numFmtId="49" fontId="41" fillId="0" borderId="8" xfId="4" applyNumberFormat="1" applyFont="1" applyBorder="1" applyAlignment="1" applyProtection="1">
      <alignment horizontal="left" vertical="center"/>
      <protection locked="0"/>
    </xf>
    <xf numFmtId="0" fontId="38" fillId="0" borderId="54" xfId="4" applyFont="1" applyBorder="1" applyAlignment="1">
      <alignment horizontal="left" vertical="center"/>
    </xf>
    <xf numFmtId="0" fontId="38" fillId="0" borderId="55" xfId="4" applyFont="1" applyBorder="1" applyAlignment="1">
      <alignment horizontal="left" vertical="center"/>
    </xf>
    <xf numFmtId="166" fontId="40" fillId="0" borderId="69" xfId="4" applyNumberFormat="1" applyFont="1" applyBorder="1" applyAlignment="1" applyProtection="1">
      <alignment horizontal="left" vertical="center"/>
      <protection locked="0"/>
    </xf>
    <xf numFmtId="166" fontId="40" fillId="0" borderId="55" xfId="4" applyNumberFormat="1" applyFont="1" applyBorder="1" applyAlignment="1" applyProtection="1">
      <alignment horizontal="left" vertical="center"/>
      <protection locked="0"/>
    </xf>
    <xf numFmtId="166" fontId="40" fillId="0" borderId="68" xfId="4" applyNumberFormat="1" applyFont="1" applyBorder="1" applyAlignment="1" applyProtection="1">
      <alignment horizontal="left" vertical="center"/>
      <protection locked="0"/>
    </xf>
    <xf numFmtId="0" fontId="38" fillId="0" borderId="9" xfId="4" applyFont="1" applyBorder="1" applyAlignment="1">
      <alignment horizontal="left" vertical="center"/>
    </xf>
    <xf numFmtId="0" fontId="38" fillId="0" borderId="70" xfId="4" applyFont="1" applyBorder="1" applyAlignment="1">
      <alignment horizontal="left" vertical="center"/>
    </xf>
    <xf numFmtId="0" fontId="38" fillId="0" borderId="0" xfId="4" applyFont="1" applyAlignment="1">
      <alignment horizontal="left" vertical="center"/>
    </xf>
    <xf numFmtId="49" fontId="44" fillId="0" borderId="0" xfId="4" applyNumberFormat="1" applyFont="1" applyAlignment="1" applyProtection="1">
      <alignment horizontal="left" vertical="center"/>
      <protection locked="0"/>
    </xf>
    <xf numFmtId="49" fontId="44" fillId="0" borderId="71" xfId="4" applyNumberFormat="1" applyFont="1" applyBorder="1" applyAlignment="1" applyProtection="1">
      <alignment horizontal="left" vertical="center"/>
      <protection locked="0"/>
    </xf>
    <xf numFmtId="0" fontId="38" fillId="0" borderId="69" xfId="4" applyFont="1" applyBorder="1" applyAlignment="1">
      <alignment horizontal="left" vertical="center"/>
    </xf>
    <xf numFmtId="0" fontId="46" fillId="13" borderId="9" xfId="4" applyFont="1" applyFill="1" applyBorder="1" applyAlignment="1">
      <alignment horizontal="center" vertical="center" wrapText="1"/>
    </xf>
    <xf numFmtId="0" fontId="46" fillId="13" borderId="67" xfId="4" applyFont="1" applyFill="1" applyBorder="1" applyAlignment="1">
      <alignment horizontal="center" vertical="center" wrapText="1"/>
    </xf>
    <xf numFmtId="49" fontId="45" fillId="13" borderId="73" xfId="4" applyNumberFormat="1" applyFont="1" applyFill="1" applyBorder="1" applyAlignment="1">
      <alignment horizontal="left" vertical="center"/>
    </xf>
    <xf numFmtId="0" fontId="45" fillId="13" borderId="6" xfId="4" applyFont="1" applyFill="1" applyBorder="1" applyAlignment="1">
      <alignment horizontal="left" vertical="center"/>
    </xf>
    <xf numFmtId="0" fontId="46" fillId="13" borderId="75" xfId="4" applyFont="1" applyFill="1" applyBorder="1" applyAlignment="1">
      <alignment horizontal="center" vertical="center" wrapText="1"/>
    </xf>
    <xf numFmtId="0" fontId="46" fillId="13" borderId="76" xfId="4" applyFont="1" applyFill="1" applyBorder="1" applyAlignment="1">
      <alignment horizontal="center" vertical="center" wrapText="1"/>
    </xf>
    <xf numFmtId="0" fontId="46" fillId="13" borderId="20" xfId="4" applyFont="1" applyFill="1" applyBorder="1" applyAlignment="1">
      <alignment horizontal="center" vertical="center" wrapText="1"/>
    </xf>
    <xf numFmtId="0" fontId="46" fillId="13" borderId="23" xfId="4" applyFont="1" applyFill="1" applyBorder="1" applyAlignment="1">
      <alignment horizontal="center" vertical="center" wrapText="1"/>
    </xf>
    <xf numFmtId="0" fontId="46" fillId="13" borderId="20" xfId="4" applyFont="1" applyFill="1" applyBorder="1" applyAlignment="1">
      <alignment horizontal="center" vertical="center"/>
    </xf>
    <xf numFmtId="0" fontId="46" fillId="13" borderId="23" xfId="4" applyFont="1" applyFill="1" applyBorder="1" applyAlignment="1">
      <alignment horizontal="center" vertical="center"/>
    </xf>
  </cellXfs>
  <cellStyles count="10">
    <cellStyle name="Normální" xfId="0" builtinId="0"/>
    <cellStyle name="Normální 2" xfId="2" xr:uid="{00000000-0005-0000-0000-000001000000}"/>
    <cellStyle name="Normální 2 2" xfId="6" xr:uid="{00000000-0005-0000-0000-000002000000}"/>
    <cellStyle name="Normální 2 3" xfId="8" xr:uid="{00000000-0005-0000-0000-000003000000}"/>
    <cellStyle name="Normální 3" xfId="4" xr:uid="{00000000-0005-0000-0000-000004000000}"/>
    <cellStyle name="Normální 3 2" xfId="5" xr:uid="{00000000-0005-0000-0000-000005000000}"/>
    <cellStyle name="Normální 3 3" xfId="7" xr:uid="{00000000-0005-0000-0000-000006000000}"/>
    <cellStyle name="Normální 3 4" xfId="9" xr:uid="{00000000-0005-0000-0000-000007000000}"/>
    <cellStyle name="normální_celek" xfId="1" xr:uid="{00000000-0005-0000-0000-000008000000}"/>
    <cellStyle name="Procenta" xfId="3" builtinId="5"/>
  </cellStyles>
  <dxfs count="8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
      <fill>
        <patternFill>
          <bgColor rgb="FFFFFFCC"/>
        </patternFill>
      </fill>
    </dxf>
    <dxf>
      <fill>
        <patternFill>
          <bgColor rgb="FFFFFFCC"/>
        </patternFill>
      </fill>
    </dxf>
  </dxfs>
  <tableStyles count="0" defaultTableStyle="TableStyleMedium2"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1]!A_polozka" textlink="">
      <xdr:nvSpPr>
        <xdr:cNvPr id="2" name="TextovéPole 1">
          <a:extLst>
            <a:ext uri="{FF2B5EF4-FFF2-40B4-BE49-F238E27FC236}">
              <a16:creationId xmlns:a16="http://schemas.microsoft.com/office/drawing/2014/main" id="{0810D3C6-C6D8-4DB6-AE10-1CE24582DDE1}"/>
            </a:ext>
          </a:extLst>
        </xdr:cNvPr>
        <xdr:cNvSpPr txBox="1"/>
      </xdr:nvSpPr>
      <xdr:spPr>
        <a:xfrm>
          <a:off x="9413838" y="821391"/>
          <a:ext cx="664957" cy="446330"/>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1]!B_soucetdil" textlink="">
      <xdr:nvSpPr>
        <xdr:cNvPr id="3" name="TextovéPole 2">
          <a:extLst>
            <a:ext uri="{FF2B5EF4-FFF2-40B4-BE49-F238E27FC236}">
              <a16:creationId xmlns:a16="http://schemas.microsoft.com/office/drawing/2014/main" id="{A1A64F13-1D68-4A7D-85F2-5605D6E9959B}"/>
            </a:ext>
          </a:extLst>
        </xdr:cNvPr>
        <xdr:cNvSpPr txBox="1"/>
      </xdr:nvSpPr>
      <xdr:spPr>
        <a:xfrm>
          <a:off x="10852111" y="802790"/>
          <a:ext cx="2094157" cy="45634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1]!Vložit_Díl" textlink="">
      <xdr:nvSpPr>
        <xdr:cNvPr id="4" name="TextovéPole 3">
          <a:extLst>
            <a:ext uri="{FF2B5EF4-FFF2-40B4-BE49-F238E27FC236}">
              <a16:creationId xmlns:a16="http://schemas.microsoft.com/office/drawing/2014/main" id="{40FF97B1-8C51-43AD-A950-1A978E504DCE}"/>
            </a:ext>
          </a:extLst>
        </xdr:cNvPr>
        <xdr:cNvSpPr txBox="1"/>
      </xdr:nvSpPr>
      <xdr:spPr>
        <a:xfrm>
          <a:off x="10156787" y="821391"/>
          <a:ext cx="618230" cy="43322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3]!A_polozka" textlink="">
      <xdr:nvSpPr>
        <xdr:cNvPr id="2" name="TextovéPole 1">
          <a:extLst>
            <a:ext uri="{FF2B5EF4-FFF2-40B4-BE49-F238E27FC236}">
              <a16:creationId xmlns:a16="http://schemas.microsoft.com/office/drawing/2014/main" id="{E68637C2-4611-4748-AE9D-FB409FA9CE02}"/>
            </a:ext>
          </a:extLst>
        </xdr:cNvPr>
        <xdr:cNvSpPr txBox="1"/>
      </xdr:nvSpPr>
      <xdr:spPr>
        <a:xfrm>
          <a:off x="9413838" y="1192866"/>
          <a:ext cx="664957" cy="446330"/>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3]!B_soucetdil" textlink="">
      <xdr:nvSpPr>
        <xdr:cNvPr id="3" name="TextovéPole 2">
          <a:extLst>
            <a:ext uri="{FF2B5EF4-FFF2-40B4-BE49-F238E27FC236}">
              <a16:creationId xmlns:a16="http://schemas.microsoft.com/office/drawing/2014/main" id="{AB0C84F0-9C16-4405-9CC8-99A61E5D1C7C}"/>
            </a:ext>
          </a:extLst>
        </xdr:cNvPr>
        <xdr:cNvSpPr txBox="1"/>
      </xdr:nvSpPr>
      <xdr:spPr>
        <a:xfrm>
          <a:off x="10852111" y="1174265"/>
          <a:ext cx="2094157" cy="45634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3]!Vložit_Díl" textlink="">
      <xdr:nvSpPr>
        <xdr:cNvPr id="4" name="TextovéPole 3">
          <a:extLst>
            <a:ext uri="{FF2B5EF4-FFF2-40B4-BE49-F238E27FC236}">
              <a16:creationId xmlns:a16="http://schemas.microsoft.com/office/drawing/2014/main" id="{5FFD6E6B-CAFF-44B5-B1CC-E9C526FC4228}"/>
            </a:ext>
          </a:extLst>
        </xdr:cNvPr>
        <xdr:cNvSpPr txBox="1"/>
      </xdr:nvSpPr>
      <xdr:spPr>
        <a:xfrm>
          <a:off x="10156787" y="1192866"/>
          <a:ext cx="618230" cy="43322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ris\Sagasta\Users\ondrej.zitko\AppData\Local\Microsoft\Windows\INetCache\Content.Outlook\I1PEI6NP\Rekapitulace%20ceny%20Chornice-T&#345;ebovice%20v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ondrej.zitko\AppData\Local\Microsoft\Windows\INetCache\Content.Outlook\I1PEI6NP\Rekapitulace%20ceny%20Chornice-T&#345;ebovice%20v3.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ris\Sagasta\F_projekty\2023\123162_Zdar_Sazava_DSP_PDPS\Podklady\002_Vstupn&#237;\Formular_SO9898_202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ceny díla"/>
      <sheetName val="Požadavky na výkon a funkci"/>
      <sheetName val="SO9898"/>
      <sheetName val="Kategorie monitoringu"/>
      <sheetName val="hide"/>
      <sheetName val="Rekapitulace ceny Chornice-Třeb"/>
    </sheetNames>
    <definedNames>
      <definedName name="A_polozka"/>
      <definedName name="B_soucetdil"/>
      <definedName name="Vložit_Díl"/>
    </definedNames>
    <sheetDataSet>
      <sheetData sheetId="0"/>
      <sheetData sheetId="1"/>
      <sheetData sheetId="2"/>
      <sheetData sheetId="3">
        <row r="1">
          <cell r="A1" t="str">
            <v>E.1.1.1</v>
          </cell>
          <cell r="B1" t="str">
            <v>Železniční svršek</v>
          </cell>
        </row>
        <row r="2">
          <cell r="A2" t="str">
            <v>E.1.1.2</v>
          </cell>
          <cell r="B2" t="str">
            <v>Železniční spodek</v>
          </cell>
        </row>
        <row r="3">
          <cell r="A3" t="str">
            <v>E.1.2</v>
          </cell>
          <cell r="B3" t="str">
            <v>Nástupiště</v>
          </cell>
        </row>
        <row r="4">
          <cell r="A4" t="str">
            <v>E.1.3</v>
          </cell>
          <cell r="B4" t="str">
            <v>Železniční přejezdy</v>
          </cell>
        </row>
        <row r="5">
          <cell r="A5" t="str">
            <v>E.1.4</v>
          </cell>
          <cell r="B5" t="str">
            <v>Mosty, propustky, zdi</v>
          </cell>
        </row>
        <row r="6">
          <cell r="A6" t="str">
            <v>E.1.5</v>
          </cell>
          <cell r="B6" t="str">
            <v>Ostatní inženýrské objekty</v>
          </cell>
        </row>
        <row r="7">
          <cell r="A7" t="str">
            <v>E.1.6</v>
          </cell>
          <cell r="B7" t="str">
            <v>Potrubní vedení</v>
          </cell>
        </row>
        <row r="8">
          <cell r="A8" t="str">
            <v>E.1.7</v>
          </cell>
          <cell r="B8" t="str">
            <v>Železniční tunely</v>
          </cell>
        </row>
        <row r="9">
          <cell r="A9" t="str">
            <v>E.1.8</v>
          </cell>
          <cell r="B9" t="str">
            <v>Pozemní komunikace</v>
          </cell>
        </row>
        <row r="10">
          <cell r="A10" t="str">
            <v>E.1.9</v>
          </cell>
          <cell r="B10" t="str">
            <v>Kabelovody, kolektory</v>
          </cell>
        </row>
        <row r="11">
          <cell r="A11" t="str">
            <v>E.1.10</v>
          </cell>
          <cell r="B11" t="str">
            <v>Protihlukové objekty</v>
          </cell>
        </row>
        <row r="12">
          <cell r="A12" t="str">
            <v>E.2</v>
          </cell>
          <cell r="B12" t="str">
            <v>Pozemní stavební objekty</v>
          </cell>
        </row>
        <row r="13">
          <cell r="A13" t="str">
            <v>E.3.1</v>
          </cell>
          <cell r="B13" t="str">
            <v>Trakční vedení</v>
          </cell>
        </row>
        <row r="14">
          <cell r="A14" t="str">
            <v>E.3.2</v>
          </cell>
          <cell r="B14" t="str">
            <v>Napájecí stanice (měnírna, trakční transformovna) – stavební část</v>
          </cell>
        </row>
        <row r="15">
          <cell r="A15" t="str">
            <v>E.3.3</v>
          </cell>
          <cell r="B15" t="str">
            <v>Spínací stanice – stavební část</v>
          </cell>
        </row>
        <row r="16">
          <cell r="A16" t="str">
            <v>E.3.4</v>
          </cell>
          <cell r="B16" t="str">
            <v>Ohřev výměn (elektrický - EOV, plynový - POV)</v>
          </cell>
        </row>
        <row r="17">
          <cell r="A17" t="str">
            <v>E.3.5</v>
          </cell>
          <cell r="B17" t="str">
            <v>Elektrické předtápěcí zařízení (EPZ)</v>
          </cell>
        </row>
        <row r="18">
          <cell r="A18" t="str">
            <v>E.3.6</v>
          </cell>
          <cell r="B18" t="str">
            <v>Rozvodny vn, nn, osvětlení a dálkové ovládání odpojovačů</v>
          </cell>
        </row>
        <row r="19">
          <cell r="A19" t="str">
            <v>E.3.7</v>
          </cell>
          <cell r="B19" t="str">
            <v>Ukolejnění kovových konstrukcí</v>
          </cell>
        </row>
        <row r="20">
          <cell r="A20" t="str">
            <v>E.3.8</v>
          </cell>
          <cell r="B20" t="str">
            <v>Vnější uzemnění</v>
          </cell>
        </row>
        <row r="21">
          <cell r="A21" t="str">
            <v>E.3.9</v>
          </cell>
          <cell r="B21" t="str">
            <v>Ostatní kabelizace</v>
          </cell>
        </row>
        <row r="22">
          <cell r="A22" t="str">
            <v>D.1</v>
          </cell>
          <cell r="B22" t="str">
            <v>Železniční zabezpečovací zařízení</v>
          </cell>
        </row>
        <row r="23">
          <cell r="A23" t="str">
            <v>D.2</v>
          </cell>
          <cell r="B23" t="str">
            <v>Železniční sdělovací zařízení</v>
          </cell>
        </row>
        <row r="24">
          <cell r="A24" t="str">
            <v>D.3</v>
          </cell>
          <cell r="B24" t="str">
            <v>Silnoproudá technologie včetně DŘT</v>
          </cell>
        </row>
        <row r="25">
          <cell r="A25" t="str">
            <v>D.4</v>
          </cell>
          <cell r="B25" t="str">
            <v>Ostatní technologická zařízení</v>
          </cell>
        </row>
        <row r="26">
          <cell r="A26" t="str">
            <v>D.9.8</v>
          </cell>
          <cell r="B26" t="str">
            <v>SO 98-98 – Všeobecný objekt</v>
          </cell>
        </row>
      </sheetData>
      <sheetData sheetId="4"/>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ategorie monitoringu"/>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 XX-XX-XX"/>
      <sheetName val="Kategorie monitoringu"/>
      <sheetName val="hide"/>
      <sheetName val="Formular_SO9898_2024"/>
    </sheetNames>
    <definedNames>
      <definedName name="A_polozka"/>
      <definedName name="B_soucetdil"/>
      <definedName name="Vložit_Díl"/>
    </definedNames>
    <sheetDataSet>
      <sheetData sheetId="0"/>
      <sheetData sheetId="1"/>
      <sheetData sheetId="2"/>
      <sheetData sheetId="3"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2">
    <outlinePr summaryBelow="0"/>
  </sheetPr>
  <dimension ref="A1:F81"/>
  <sheetViews>
    <sheetView tabSelected="1" zoomScale="85" zoomScaleNormal="85" workbookViewId="0">
      <selection activeCell="N35" sqref="N35"/>
    </sheetView>
  </sheetViews>
  <sheetFormatPr defaultRowHeight="13.8" x14ac:dyDescent="0.2"/>
  <cols>
    <col min="1" max="1" width="10.08984375" style="25" customWidth="1"/>
    <col min="2" max="2" width="10.90625" style="25" customWidth="1"/>
    <col min="3" max="3" width="76.6328125" style="25" customWidth="1"/>
    <col min="4" max="4" width="15.36328125" style="25" customWidth="1"/>
    <col min="5" max="5" width="24.26953125" style="26" customWidth="1"/>
    <col min="6" max="6" width="29" style="25" customWidth="1"/>
    <col min="7" max="256" width="9" style="32"/>
    <col min="257" max="257" width="10.08984375" style="32" customWidth="1"/>
    <col min="258" max="258" width="10.90625" style="32" customWidth="1"/>
    <col min="259" max="259" width="76.6328125" style="32" customWidth="1"/>
    <col min="260" max="260" width="15.36328125" style="32" customWidth="1"/>
    <col min="261" max="261" width="24.26953125" style="32" customWidth="1"/>
    <col min="262" max="262" width="29" style="32" customWidth="1"/>
    <col min="263" max="512" width="9" style="32"/>
    <col min="513" max="513" width="10.08984375" style="32" customWidth="1"/>
    <col min="514" max="514" width="10.90625" style="32" customWidth="1"/>
    <col min="515" max="515" width="76.6328125" style="32" customWidth="1"/>
    <col min="516" max="516" width="15.36328125" style="32" customWidth="1"/>
    <col min="517" max="517" width="24.26953125" style="32" customWidth="1"/>
    <col min="518" max="518" width="29" style="32" customWidth="1"/>
    <col min="519" max="768" width="9" style="32"/>
    <col min="769" max="769" width="10.08984375" style="32" customWidth="1"/>
    <col min="770" max="770" width="10.90625" style="32" customWidth="1"/>
    <col min="771" max="771" width="76.6328125" style="32" customWidth="1"/>
    <col min="772" max="772" width="15.36328125" style="32" customWidth="1"/>
    <col min="773" max="773" width="24.26953125" style="32" customWidth="1"/>
    <col min="774" max="774" width="29" style="32" customWidth="1"/>
    <col min="775" max="1024" width="9" style="32"/>
    <col min="1025" max="1025" width="10.08984375" style="32" customWidth="1"/>
    <col min="1026" max="1026" width="10.90625" style="32" customWidth="1"/>
    <col min="1027" max="1027" width="76.6328125" style="32" customWidth="1"/>
    <col min="1028" max="1028" width="15.36328125" style="32" customWidth="1"/>
    <col min="1029" max="1029" width="24.26953125" style="32" customWidth="1"/>
    <col min="1030" max="1030" width="29" style="32" customWidth="1"/>
    <col min="1031" max="1280" width="9" style="32"/>
    <col min="1281" max="1281" width="10.08984375" style="32" customWidth="1"/>
    <col min="1282" max="1282" width="10.90625" style="32" customWidth="1"/>
    <col min="1283" max="1283" width="76.6328125" style="32" customWidth="1"/>
    <col min="1284" max="1284" width="15.36328125" style="32" customWidth="1"/>
    <col min="1285" max="1285" width="24.26953125" style="32" customWidth="1"/>
    <col min="1286" max="1286" width="29" style="32" customWidth="1"/>
    <col min="1287" max="1536" width="9" style="32"/>
    <col min="1537" max="1537" width="10.08984375" style="32" customWidth="1"/>
    <col min="1538" max="1538" width="10.90625" style="32" customWidth="1"/>
    <col min="1539" max="1539" width="76.6328125" style="32" customWidth="1"/>
    <col min="1540" max="1540" width="15.36328125" style="32" customWidth="1"/>
    <col min="1541" max="1541" width="24.26953125" style="32" customWidth="1"/>
    <col min="1542" max="1542" width="29" style="32" customWidth="1"/>
    <col min="1543" max="1792" width="9" style="32"/>
    <col min="1793" max="1793" width="10.08984375" style="32" customWidth="1"/>
    <col min="1794" max="1794" width="10.90625" style="32" customWidth="1"/>
    <col min="1795" max="1795" width="76.6328125" style="32" customWidth="1"/>
    <col min="1796" max="1796" width="15.36328125" style="32" customWidth="1"/>
    <col min="1797" max="1797" width="24.26953125" style="32" customWidth="1"/>
    <col min="1798" max="1798" width="29" style="32" customWidth="1"/>
    <col min="1799" max="2048" width="9" style="32"/>
    <col min="2049" max="2049" width="10.08984375" style="32" customWidth="1"/>
    <col min="2050" max="2050" width="10.90625" style="32" customWidth="1"/>
    <col min="2051" max="2051" width="76.6328125" style="32" customWidth="1"/>
    <col min="2052" max="2052" width="15.36328125" style="32" customWidth="1"/>
    <col min="2053" max="2053" width="24.26953125" style="32" customWidth="1"/>
    <col min="2054" max="2054" width="29" style="32" customWidth="1"/>
    <col min="2055" max="2304" width="9" style="32"/>
    <col min="2305" max="2305" width="10.08984375" style="32" customWidth="1"/>
    <col min="2306" max="2306" width="10.90625" style="32" customWidth="1"/>
    <col min="2307" max="2307" width="76.6328125" style="32" customWidth="1"/>
    <col min="2308" max="2308" width="15.36328125" style="32" customWidth="1"/>
    <col min="2309" max="2309" width="24.26953125" style="32" customWidth="1"/>
    <col min="2310" max="2310" width="29" style="32" customWidth="1"/>
    <col min="2311" max="2560" width="9" style="32"/>
    <col min="2561" max="2561" width="10.08984375" style="32" customWidth="1"/>
    <col min="2562" max="2562" width="10.90625" style="32" customWidth="1"/>
    <col min="2563" max="2563" width="76.6328125" style="32" customWidth="1"/>
    <col min="2564" max="2564" width="15.36328125" style="32" customWidth="1"/>
    <col min="2565" max="2565" width="24.26953125" style="32" customWidth="1"/>
    <col min="2566" max="2566" width="29" style="32" customWidth="1"/>
    <col min="2567" max="2816" width="9" style="32"/>
    <col min="2817" max="2817" width="10.08984375" style="32" customWidth="1"/>
    <col min="2818" max="2818" width="10.90625" style="32" customWidth="1"/>
    <col min="2819" max="2819" width="76.6328125" style="32" customWidth="1"/>
    <col min="2820" max="2820" width="15.36328125" style="32" customWidth="1"/>
    <col min="2821" max="2821" width="24.26953125" style="32" customWidth="1"/>
    <col min="2822" max="2822" width="29" style="32" customWidth="1"/>
    <col min="2823" max="3072" width="9" style="32"/>
    <col min="3073" max="3073" width="10.08984375" style="32" customWidth="1"/>
    <col min="3074" max="3074" width="10.90625" style="32" customWidth="1"/>
    <col min="3075" max="3075" width="76.6328125" style="32" customWidth="1"/>
    <col min="3076" max="3076" width="15.36328125" style="32" customWidth="1"/>
    <col min="3077" max="3077" width="24.26953125" style="32" customWidth="1"/>
    <col min="3078" max="3078" width="29" style="32" customWidth="1"/>
    <col min="3079" max="3328" width="9" style="32"/>
    <col min="3329" max="3329" width="10.08984375" style="32" customWidth="1"/>
    <col min="3330" max="3330" width="10.90625" style="32" customWidth="1"/>
    <col min="3331" max="3331" width="76.6328125" style="32" customWidth="1"/>
    <col min="3332" max="3332" width="15.36328125" style="32" customWidth="1"/>
    <col min="3333" max="3333" width="24.26953125" style="32" customWidth="1"/>
    <col min="3334" max="3334" width="29" style="32" customWidth="1"/>
    <col min="3335" max="3584" width="9" style="32"/>
    <col min="3585" max="3585" width="10.08984375" style="32" customWidth="1"/>
    <col min="3586" max="3586" width="10.90625" style="32" customWidth="1"/>
    <col min="3587" max="3587" width="76.6328125" style="32" customWidth="1"/>
    <col min="3588" max="3588" width="15.36328125" style="32" customWidth="1"/>
    <col min="3589" max="3589" width="24.26953125" style="32" customWidth="1"/>
    <col min="3590" max="3590" width="29" style="32" customWidth="1"/>
    <col min="3591" max="3840" width="9" style="32"/>
    <col min="3841" max="3841" width="10.08984375" style="32" customWidth="1"/>
    <col min="3842" max="3842" width="10.90625" style="32" customWidth="1"/>
    <col min="3843" max="3843" width="76.6328125" style="32" customWidth="1"/>
    <col min="3844" max="3844" width="15.36328125" style="32" customWidth="1"/>
    <col min="3845" max="3845" width="24.26953125" style="32" customWidth="1"/>
    <col min="3846" max="3846" width="29" style="32" customWidth="1"/>
    <col min="3847" max="4096" width="9" style="32"/>
    <col min="4097" max="4097" width="10.08984375" style="32" customWidth="1"/>
    <col min="4098" max="4098" width="10.90625" style="32" customWidth="1"/>
    <col min="4099" max="4099" width="76.6328125" style="32" customWidth="1"/>
    <col min="4100" max="4100" width="15.36328125" style="32" customWidth="1"/>
    <col min="4101" max="4101" width="24.26953125" style="32" customWidth="1"/>
    <col min="4102" max="4102" width="29" style="32" customWidth="1"/>
    <col min="4103" max="4352" width="9" style="32"/>
    <col min="4353" max="4353" width="10.08984375" style="32" customWidth="1"/>
    <col min="4354" max="4354" width="10.90625" style="32" customWidth="1"/>
    <col min="4355" max="4355" width="76.6328125" style="32" customWidth="1"/>
    <col min="4356" max="4356" width="15.36328125" style="32" customWidth="1"/>
    <col min="4357" max="4357" width="24.26953125" style="32" customWidth="1"/>
    <col min="4358" max="4358" width="29" style="32" customWidth="1"/>
    <col min="4359" max="4608" width="9" style="32"/>
    <col min="4609" max="4609" width="10.08984375" style="32" customWidth="1"/>
    <col min="4610" max="4610" width="10.90625" style="32" customWidth="1"/>
    <col min="4611" max="4611" width="76.6328125" style="32" customWidth="1"/>
    <col min="4612" max="4612" width="15.36328125" style="32" customWidth="1"/>
    <col min="4613" max="4613" width="24.26953125" style="32" customWidth="1"/>
    <col min="4614" max="4614" width="29" style="32" customWidth="1"/>
    <col min="4615" max="4864" width="9" style="32"/>
    <col min="4865" max="4865" width="10.08984375" style="32" customWidth="1"/>
    <col min="4866" max="4866" width="10.90625" style="32" customWidth="1"/>
    <col min="4867" max="4867" width="76.6328125" style="32" customWidth="1"/>
    <col min="4868" max="4868" width="15.36328125" style="32" customWidth="1"/>
    <col min="4869" max="4869" width="24.26953125" style="32" customWidth="1"/>
    <col min="4870" max="4870" width="29" style="32" customWidth="1"/>
    <col min="4871" max="5120" width="9" style="32"/>
    <col min="5121" max="5121" width="10.08984375" style="32" customWidth="1"/>
    <col min="5122" max="5122" width="10.90625" style="32" customWidth="1"/>
    <col min="5123" max="5123" width="76.6328125" style="32" customWidth="1"/>
    <col min="5124" max="5124" width="15.36328125" style="32" customWidth="1"/>
    <col min="5125" max="5125" width="24.26953125" style="32" customWidth="1"/>
    <col min="5126" max="5126" width="29" style="32" customWidth="1"/>
    <col min="5127" max="5376" width="9" style="32"/>
    <col min="5377" max="5377" width="10.08984375" style="32" customWidth="1"/>
    <col min="5378" max="5378" width="10.90625" style="32" customWidth="1"/>
    <col min="5379" max="5379" width="76.6328125" style="32" customWidth="1"/>
    <col min="5380" max="5380" width="15.36328125" style="32" customWidth="1"/>
    <col min="5381" max="5381" width="24.26953125" style="32" customWidth="1"/>
    <col min="5382" max="5382" width="29" style="32" customWidth="1"/>
    <col min="5383" max="5632" width="9" style="32"/>
    <col min="5633" max="5633" width="10.08984375" style="32" customWidth="1"/>
    <col min="5634" max="5634" width="10.90625" style="32" customWidth="1"/>
    <col min="5635" max="5635" width="76.6328125" style="32" customWidth="1"/>
    <col min="5636" max="5636" width="15.36328125" style="32" customWidth="1"/>
    <col min="5637" max="5637" width="24.26953125" style="32" customWidth="1"/>
    <col min="5638" max="5638" width="29" style="32" customWidth="1"/>
    <col min="5639" max="5888" width="9" style="32"/>
    <col min="5889" max="5889" width="10.08984375" style="32" customWidth="1"/>
    <col min="5890" max="5890" width="10.90625" style="32" customWidth="1"/>
    <col min="5891" max="5891" width="76.6328125" style="32" customWidth="1"/>
    <col min="5892" max="5892" width="15.36328125" style="32" customWidth="1"/>
    <col min="5893" max="5893" width="24.26953125" style="32" customWidth="1"/>
    <col min="5894" max="5894" width="29" style="32" customWidth="1"/>
    <col min="5895" max="6144" width="9" style="32"/>
    <col min="6145" max="6145" width="10.08984375" style="32" customWidth="1"/>
    <col min="6146" max="6146" width="10.90625" style="32" customWidth="1"/>
    <col min="6147" max="6147" width="76.6328125" style="32" customWidth="1"/>
    <col min="6148" max="6148" width="15.36328125" style="32" customWidth="1"/>
    <col min="6149" max="6149" width="24.26953125" style="32" customWidth="1"/>
    <col min="6150" max="6150" width="29" style="32" customWidth="1"/>
    <col min="6151" max="6400" width="9" style="32"/>
    <col min="6401" max="6401" width="10.08984375" style="32" customWidth="1"/>
    <col min="6402" max="6402" width="10.90625" style="32" customWidth="1"/>
    <col min="6403" max="6403" width="76.6328125" style="32" customWidth="1"/>
    <col min="6404" max="6404" width="15.36328125" style="32" customWidth="1"/>
    <col min="6405" max="6405" width="24.26953125" style="32" customWidth="1"/>
    <col min="6406" max="6406" width="29" style="32" customWidth="1"/>
    <col min="6407" max="6656" width="9" style="32"/>
    <col min="6657" max="6657" width="10.08984375" style="32" customWidth="1"/>
    <col min="6658" max="6658" width="10.90625" style="32" customWidth="1"/>
    <col min="6659" max="6659" width="76.6328125" style="32" customWidth="1"/>
    <col min="6660" max="6660" width="15.36328125" style="32" customWidth="1"/>
    <col min="6661" max="6661" width="24.26953125" style="32" customWidth="1"/>
    <col min="6662" max="6662" width="29" style="32" customWidth="1"/>
    <col min="6663" max="6912" width="9" style="32"/>
    <col min="6913" max="6913" width="10.08984375" style="32" customWidth="1"/>
    <col min="6914" max="6914" width="10.90625" style="32" customWidth="1"/>
    <col min="6915" max="6915" width="76.6328125" style="32" customWidth="1"/>
    <col min="6916" max="6916" width="15.36328125" style="32" customWidth="1"/>
    <col min="6917" max="6917" width="24.26953125" style="32" customWidth="1"/>
    <col min="6918" max="6918" width="29" style="32" customWidth="1"/>
    <col min="6919" max="7168" width="9" style="32"/>
    <col min="7169" max="7169" width="10.08984375" style="32" customWidth="1"/>
    <col min="7170" max="7170" width="10.90625" style="32" customWidth="1"/>
    <col min="7171" max="7171" width="76.6328125" style="32" customWidth="1"/>
    <col min="7172" max="7172" width="15.36328125" style="32" customWidth="1"/>
    <col min="7173" max="7173" width="24.26953125" style="32" customWidth="1"/>
    <col min="7174" max="7174" width="29" style="32" customWidth="1"/>
    <col min="7175" max="7424" width="9" style="32"/>
    <col min="7425" max="7425" width="10.08984375" style="32" customWidth="1"/>
    <col min="7426" max="7426" width="10.90625" style="32" customWidth="1"/>
    <col min="7427" max="7427" width="76.6328125" style="32" customWidth="1"/>
    <col min="7428" max="7428" width="15.36328125" style="32" customWidth="1"/>
    <col min="7429" max="7429" width="24.26953125" style="32" customWidth="1"/>
    <col min="7430" max="7430" width="29" style="32" customWidth="1"/>
    <col min="7431" max="7680" width="9" style="32"/>
    <col min="7681" max="7681" width="10.08984375" style="32" customWidth="1"/>
    <col min="7682" max="7682" width="10.90625" style="32" customWidth="1"/>
    <col min="7683" max="7683" width="76.6328125" style="32" customWidth="1"/>
    <col min="7684" max="7684" width="15.36328125" style="32" customWidth="1"/>
    <col min="7685" max="7685" width="24.26953125" style="32" customWidth="1"/>
    <col min="7686" max="7686" width="29" style="32" customWidth="1"/>
    <col min="7687" max="7936" width="9" style="32"/>
    <col min="7937" max="7937" width="10.08984375" style="32" customWidth="1"/>
    <col min="7938" max="7938" width="10.90625" style="32" customWidth="1"/>
    <col min="7939" max="7939" width="76.6328125" style="32" customWidth="1"/>
    <col min="7940" max="7940" width="15.36328125" style="32" customWidth="1"/>
    <col min="7941" max="7941" width="24.26953125" style="32" customWidth="1"/>
    <col min="7942" max="7942" width="29" style="32" customWidth="1"/>
    <col min="7943" max="8192" width="9" style="32"/>
    <col min="8193" max="8193" width="10.08984375" style="32" customWidth="1"/>
    <col min="8194" max="8194" width="10.90625" style="32" customWidth="1"/>
    <col min="8195" max="8195" width="76.6328125" style="32" customWidth="1"/>
    <col min="8196" max="8196" width="15.36328125" style="32" customWidth="1"/>
    <col min="8197" max="8197" width="24.26953125" style="32" customWidth="1"/>
    <col min="8198" max="8198" width="29" style="32" customWidth="1"/>
    <col min="8199" max="8448" width="9" style="32"/>
    <col min="8449" max="8449" width="10.08984375" style="32" customWidth="1"/>
    <col min="8450" max="8450" width="10.90625" style="32" customWidth="1"/>
    <col min="8451" max="8451" width="76.6328125" style="32" customWidth="1"/>
    <col min="8452" max="8452" width="15.36328125" style="32" customWidth="1"/>
    <col min="8453" max="8453" width="24.26953125" style="32" customWidth="1"/>
    <col min="8454" max="8454" width="29" style="32" customWidth="1"/>
    <col min="8455" max="8704" width="9" style="32"/>
    <col min="8705" max="8705" width="10.08984375" style="32" customWidth="1"/>
    <col min="8706" max="8706" width="10.90625" style="32" customWidth="1"/>
    <col min="8707" max="8707" width="76.6328125" style="32" customWidth="1"/>
    <col min="8708" max="8708" width="15.36328125" style="32" customWidth="1"/>
    <col min="8709" max="8709" width="24.26953125" style="32" customWidth="1"/>
    <col min="8710" max="8710" width="29" style="32" customWidth="1"/>
    <col min="8711" max="8960" width="9" style="32"/>
    <col min="8961" max="8961" width="10.08984375" style="32" customWidth="1"/>
    <col min="8962" max="8962" width="10.90625" style="32" customWidth="1"/>
    <col min="8963" max="8963" width="76.6328125" style="32" customWidth="1"/>
    <col min="8964" max="8964" width="15.36328125" style="32" customWidth="1"/>
    <col min="8965" max="8965" width="24.26953125" style="32" customWidth="1"/>
    <col min="8966" max="8966" width="29" style="32" customWidth="1"/>
    <col min="8967" max="9216" width="9" style="32"/>
    <col min="9217" max="9217" width="10.08984375" style="32" customWidth="1"/>
    <col min="9218" max="9218" width="10.90625" style="32" customWidth="1"/>
    <col min="9219" max="9219" width="76.6328125" style="32" customWidth="1"/>
    <col min="9220" max="9220" width="15.36328125" style="32" customWidth="1"/>
    <col min="9221" max="9221" width="24.26953125" style="32" customWidth="1"/>
    <col min="9222" max="9222" width="29" style="32" customWidth="1"/>
    <col min="9223" max="9472" width="9" style="32"/>
    <col min="9473" max="9473" width="10.08984375" style="32" customWidth="1"/>
    <col min="9474" max="9474" width="10.90625" style="32" customWidth="1"/>
    <col min="9475" max="9475" width="76.6328125" style="32" customWidth="1"/>
    <col min="9476" max="9476" width="15.36328125" style="32" customWidth="1"/>
    <col min="9477" max="9477" width="24.26953125" style="32" customWidth="1"/>
    <col min="9478" max="9478" width="29" style="32" customWidth="1"/>
    <col min="9479" max="9728" width="9" style="32"/>
    <col min="9729" max="9729" width="10.08984375" style="32" customWidth="1"/>
    <col min="9730" max="9730" width="10.90625" style="32" customWidth="1"/>
    <col min="9731" max="9731" width="76.6328125" style="32" customWidth="1"/>
    <col min="9732" max="9732" width="15.36328125" style="32" customWidth="1"/>
    <col min="9733" max="9733" width="24.26953125" style="32" customWidth="1"/>
    <col min="9734" max="9734" width="29" style="32" customWidth="1"/>
    <col min="9735" max="9984" width="9" style="32"/>
    <col min="9985" max="9985" width="10.08984375" style="32" customWidth="1"/>
    <col min="9986" max="9986" width="10.90625" style="32" customWidth="1"/>
    <col min="9987" max="9987" width="76.6328125" style="32" customWidth="1"/>
    <col min="9988" max="9988" width="15.36328125" style="32" customWidth="1"/>
    <col min="9989" max="9989" width="24.26953125" style="32" customWidth="1"/>
    <col min="9990" max="9990" width="29" style="32" customWidth="1"/>
    <col min="9991" max="10240" width="9" style="32"/>
    <col min="10241" max="10241" width="10.08984375" style="32" customWidth="1"/>
    <col min="10242" max="10242" width="10.90625" style="32" customWidth="1"/>
    <col min="10243" max="10243" width="76.6328125" style="32" customWidth="1"/>
    <col min="10244" max="10244" width="15.36328125" style="32" customWidth="1"/>
    <col min="10245" max="10245" width="24.26953125" style="32" customWidth="1"/>
    <col min="10246" max="10246" width="29" style="32" customWidth="1"/>
    <col min="10247" max="10496" width="9" style="32"/>
    <col min="10497" max="10497" width="10.08984375" style="32" customWidth="1"/>
    <col min="10498" max="10498" width="10.90625" style="32" customWidth="1"/>
    <col min="10499" max="10499" width="76.6328125" style="32" customWidth="1"/>
    <col min="10500" max="10500" width="15.36328125" style="32" customWidth="1"/>
    <col min="10501" max="10501" width="24.26953125" style="32" customWidth="1"/>
    <col min="10502" max="10502" width="29" style="32" customWidth="1"/>
    <col min="10503" max="10752" width="9" style="32"/>
    <col min="10753" max="10753" width="10.08984375" style="32" customWidth="1"/>
    <col min="10754" max="10754" width="10.90625" style="32" customWidth="1"/>
    <col min="10755" max="10755" width="76.6328125" style="32" customWidth="1"/>
    <col min="10756" max="10756" width="15.36328125" style="32" customWidth="1"/>
    <col min="10757" max="10757" width="24.26953125" style="32" customWidth="1"/>
    <col min="10758" max="10758" width="29" style="32" customWidth="1"/>
    <col min="10759" max="11008" width="9" style="32"/>
    <col min="11009" max="11009" width="10.08984375" style="32" customWidth="1"/>
    <col min="11010" max="11010" width="10.90625" style="32" customWidth="1"/>
    <col min="11011" max="11011" width="76.6328125" style="32" customWidth="1"/>
    <col min="11012" max="11012" width="15.36328125" style="32" customWidth="1"/>
    <col min="11013" max="11013" width="24.26953125" style="32" customWidth="1"/>
    <col min="11014" max="11014" width="29" style="32" customWidth="1"/>
    <col min="11015" max="11264" width="9" style="32"/>
    <col min="11265" max="11265" width="10.08984375" style="32" customWidth="1"/>
    <col min="11266" max="11266" width="10.90625" style="32" customWidth="1"/>
    <col min="11267" max="11267" width="76.6328125" style="32" customWidth="1"/>
    <col min="11268" max="11268" width="15.36328125" style="32" customWidth="1"/>
    <col min="11269" max="11269" width="24.26953125" style="32" customWidth="1"/>
    <col min="11270" max="11270" width="29" style="32" customWidth="1"/>
    <col min="11271" max="11520" width="9" style="32"/>
    <col min="11521" max="11521" width="10.08984375" style="32" customWidth="1"/>
    <col min="11522" max="11522" width="10.90625" style="32" customWidth="1"/>
    <col min="11523" max="11523" width="76.6328125" style="32" customWidth="1"/>
    <col min="11524" max="11524" width="15.36328125" style="32" customWidth="1"/>
    <col min="11525" max="11525" width="24.26953125" style="32" customWidth="1"/>
    <col min="11526" max="11526" width="29" style="32" customWidth="1"/>
    <col min="11527" max="11776" width="9" style="32"/>
    <col min="11777" max="11777" width="10.08984375" style="32" customWidth="1"/>
    <col min="11778" max="11778" width="10.90625" style="32" customWidth="1"/>
    <col min="11779" max="11779" width="76.6328125" style="32" customWidth="1"/>
    <col min="11780" max="11780" width="15.36328125" style="32" customWidth="1"/>
    <col min="11781" max="11781" width="24.26953125" style="32" customWidth="1"/>
    <col min="11782" max="11782" width="29" style="32" customWidth="1"/>
    <col min="11783" max="12032" width="9" style="32"/>
    <col min="12033" max="12033" width="10.08984375" style="32" customWidth="1"/>
    <col min="12034" max="12034" width="10.90625" style="32" customWidth="1"/>
    <col min="12035" max="12035" width="76.6328125" style="32" customWidth="1"/>
    <col min="12036" max="12036" width="15.36328125" style="32" customWidth="1"/>
    <col min="12037" max="12037" width="24.26953125" style="32" customWidth="1"/>
    <col min="12038" max="12038" width="29" style="32" customWidth="1"/>
    <col min="12039" max="12288" width="9" style="32"/>
    <col min="12289" max="12289" width="10.08984375" style="32" customWidth="1"/>
    <col min="12290" max="12290" width="10.90625" style="32" customWidth="1"/>
    <col min="12291" max="12291" width="76.6328125" style="32" customWidth="1"/>
    <col min="12292" max="12292" width="15.36328125" style="32" customWidth="1"/>
    <col min="12293" max="12293" width="24.26953125" style="32" customWidth="1"/>
    <col min="12294" max="12294" width="29" style="32" customWidth="1"/>
    <col min="12295" max="12544" width="9" style="32"/>
    <col min="12545" max="12545" width="10.08984375" style="32" customWidth="1"/>
    <col min="12546" max="12546" width="10.90625" style="32" customWidth="1"/>
    <col min="12547" max="12547" width="76.6328125" style="32" customWidth="1"/>
    <col min="12548" max="12548" width="15.36328125" style="32" customWidth="1"/>
    <col min="12549" max="12549" width="24.26953125" style="32" customWidth="1"/>
    <col min="12550" max="12550" width="29" style="32" customWidth="1"/>
    <col min="12551" max="12800" width="9" style="32"/>
    <col min="12801" max="12801" width="10.08984375" style="32" customWidth="1"/>
    <col min="12802" max="12802" width="10.90625" style="32" customWidth="1"/>
    <col min="12803" max="12803" width="76.6328125" style="32" customWidth="1"/>
    <col min="12804" max="12804" width="15.36328125" style="32" customWidth="1"/>
    <col min="12805" max="12805" width="24.26953125" style="32" customWidth="1"/>
    <col min="12806" max="12806" width="29" style="32" customWidth="1"/>
    <col min="12807" max="13056" width="9" style="32"/>
    <col min="13057" max="13057" width="10.08984375" style="32" customWidth="1"/>
    <col min="13058" max="13058" width="10.90625" style="32" customWidth="1"/>
    <col min="13059" max="13059" width="76.6328125" style="32" customWidth="1"/>
    <col min="13060" max="13060" width="15.36328125" style="32" customWidth="1"/>
    <col min="13061" max="13061" width="24.26953125" style="32" customWidth="1"/>
    <col min="13062" max="13062" width="29" style="32" customWidth="1"/>
    <col min="13063" max="13312" width="9" style="32"/>
    <col min="13313" max="13313" width="10.08984375" style="32" customWidth="1"/>
    <col min="13314" max="13314" width="10.90625" style="32" customWidth="1"/>
    <col min="13315" max="13315" width="76.6328125" style="32" customWidth="1"/>
    <col min="13316" max="13316" width="15.36328125" style="32" customWidth="1"/>
    <col min="13317" max="13317" width="24.26953125" style="32" customWidth="1"/>
    <col min="13318" max="13318" width="29" style="32" customWidth="1"/>
    <col min="13319" max="13568" width="9" style="32"/>
    <col min="13569" max="13569" width="10.08984375" style="32" customWidth="1"/>
    <col min="13570" max="13570" width="10.90625" style="32" customWidth="1"/>
    <col min="13571" max="13571" width="76.6328125" style="32" customWidth="1"/>
    <col min="13572" max="13572" width="15.36328125" style="32" customWidth="1"/>
    <col min="13573" max="13573" width="24.26953125" style="32" customWidth="1"/>
    <col min="13574" max="13574" width="29" style="32" customWidth="1"/>
    <col min="13575" max="13824" width="9" style="32"/>
    <col min="13825" max="13825" width="10.08984375" style="32" customWidth="1"/>
    <col min="13826" max="13826" width="10.90625" style="32" customWidth="1"/>
    <col min="13827" max="13827" width="76.6328125" style="32" customWidth="1"/>
    <col min="13828" max="13828" width="15.36328125" style="32" customWidth="1"/>
    <col min="13829" max="13829" width="24.26953125" style="32" customWidth="1"/>
    <col min="13830" max="13830" width="29" style="32" customWidth="1"/>
    <col min="13831" max="14080" width="9" style="32"/>
    <col min="14081" max="14081" width="10.08984375" style="32" customWidth="1"/>
    <col min="14082" max="14082" width="10.90625" style="32" customWidth="1"/>
    <col min="14083" max="14083" width="76.6328125" style="32" customWidth="1"/>
    <col min="14084" max="14084" width="15.36328125" style="32" customWidth="1"/>
    <col min="14085" max="14085" width="24.26953125" style="32" customWidth="1"/>
    <col min="14086" max="14086" width="29" style="32" customWidth="1"/>
    <col min="14087" max="14336" width="9" style="32"/>
    <col min="14337" max="14337" width="10.08984375" style="32" customWidth="1"/>
    <col min="14338" max="14338" width="10.90625" style="32" customWidth="1"/>
    <col min="14339" max="14339" width="76.6328125" style="32" customWidth="1"/>
    <col min="14340" max="14340" width="15.36328125" style="32" customWidth="1"/>
    <col min="14341" max="14341" width="24.26953125" style="32" customWidth="1"/>
    <col min="14342" max="14342" width="29" style="32" customWidth="1"/>
    <col min="14343" max="14592" width="9" style="32"/>
    <col min="14593" max="14593" width="10.08984375" style="32" customWidth="1"/>
    <col min="14594" max="14594" width="10.90625" style="32" customWidth="1"/>
    <col min="14595" max="14595" width="76.6328125" style="32" customWidth="1"/>
    <col min="14596" max="14596" width="15.36328125" style="32" customWidth="1"/>
    <col min="14597" max="14597" width="24.26953125" style="32" customWidth="1"/>
    <col min="14598" max="14598" width="29" style="32" customWidth="1"/>
    <col min="14599" max="14848" width="9" style="32"/>
    <col min="14849" max="14849" width="10.08984375" style="32" customWidth="1"/>
    <col min="14850" max="14850" width="10.90625" style="32" customWidth="1"/>
    <col min="14851" max="14851" width="76.6328125" style="32" customWidth="1"/>
    <col min="14852" max="14852" width="15.36328125" style="32" customWidth="1"/>
    <col min="14853" max="14853" width="24.26953125" style="32" customWidth="1"/>
    <col min="14854" max="14854" width="29" style="32" customWidth="1"/>
    <col min="14855" max="15104" width="9" style="32"/>
    <col min="15105" max="15105" width="10.08984375" style="32" customWidth="1"/>
    <col min="15106" max="15106" width="10.90625" style="32" customWidth="1"/>
    <col min="15107" max="15107" width="76.6328125" style="32" customWidth="1"/>
    <col min="15108" max="15108" width="15.36328125" style="32" customWidth="1"/>
    <col min="15109" max="15109" width="24.26953125" style="32" customWidth="1"/>
    <col min="15110" max="15110" width="29" style="32" customWidth="1"/>
    <col min="15111" max="15360" width="9" style="32"/>
    <col min="15361" max="15361" width="10.08984375" style="32" customWidth="1"/>
    <col min="15362" max="15362" width="10.90625" style="32" customWidth="1"/>
    <col min="15363" max="15363" width="76.6328125" style="32" customWidth="1"/>
    <col min="15364" max="15364" width="15.36328125" style="32" customWidth="1"/>
    <col min="15365" max="15365" width="24.26953125" style="32" customWidth="1"/>
    <col min="15366" max="15366" width="29" style="32" customWidth="1"/>
    <col min="15367" max="15616" width="9" style="32"/>
    <col min="15617" max="15617" width="10.08984375" style="32" customWidth="1"/>
    <col min="15618" max="15618" width="10.90625" style="32" customWidth="1"/>
    <col min="15619" max="15619" width="76.6328125" style="32" customWidth="1"/>
    <col min="15620" max="15620" width="15.36328125" style="32" customWidth="1"/>
    <col min="15621" max="15621" width="24.26953125" style="32" customWidth="1"/>
    <col min="15622" max="15622" width="29" style="32" customWidth="1"/>
    <col min="15623" max="15872" width="9" style="32"/>
    <col min="15873" max="15873" width="10.08984375" style="32" customWidth="1"/>
    <col min="15874" max="15874" width="10.90625" style="32" customWidth="1"/>
    <col min="15875" max="15875" width="76.6328125" style="32" customWidth="1"/>
    <col min="15876" max="15876" width="15.36328125" style="32" customWidth="1"/>
    <col min="15877" max="15877" width="24.26953125" style="32" customWidth="1"/>
    <col min="15878" max="15878" width="29" style="32" customWidth="1"/>
    <col min="15879" max="16128" width="9" style="32"/>
    <col min="16129" max="16129" width="10.08984375" style="32" customWidth="1"/>
    <col min="16130" max="16130" width="10.90625" style="32" customWidth="1"/>
    <col min="16131" max="16131" width="76.6328125" style="32" customWidth="1"/>
    <col min="16132" max="16132" width="15.36328125" style="32" customWidth="1"/>
    <col min="16133" max="16133" width="24.26953125" style="32" customWidth="1"/>
    <col min="16134" max="16134" width="29" style="32" customWidth="1"/>
    <col min="16135" max="16383" width="9" style="32"/>
    <col min="16384" max="16384" width="9" style="32" customWidth="1"/>
  </cols>
  <sheetData>
    <row r="1" spans="1:6" s="29" customFormat="1" ht="39.6" customHeight="1" thickBot="1" x14ac:dyDescent="0.25">
      <c r="A1" s="1" t="s">
        <v>0</v>
      </c>
      <c r="B1" s="2"/>
      <c r="C1" s="3" t="s">
        <v>23</v>
      </c>
      <c r="D1" s="3"/>
      <c r="E1" s="4" t="s">
        <v>1</v>
      </c>
      <c r="F1" s="4" t="s">
        <v>2</v>
      </c>
    </row>
    <row r="2" spans="1:6" s="29" customFormat="1" ht="41.25" customHeight="1" thickTop="1" thickBot="1" x14ac:dyDescent="0.25">
      <c r="A2" s="248" t="s">
        <v>403</v>
      </c>
      <c r="B2" s="249"/>
      <c r="C2" s="249"/>
      <c r="D2" s="250"/>
      <c r="E2" s="227">
        <f>SUM(E3:E5)</f>
        <v>0</v>
      </c>
      <c r="F2" s="5">
        <f>F5+F3+F4</f>
        <v>0</v>
      </c>
    </row>
    <row r="3" spans="1:6" s="30" customFormat="1" ht="38.4" customHeight="1" thickTop="1" thickBot="1" x14ac:dyDescent="0.25">
      <c r="A3" s="255" t="s">
        <v>407</v>
      </c>
      <c r="B3" s="256"/>
      <c r="C3" s="256"/>
      <c r="D3" s="256"/>
      <c r="E3" s="6">
        <f>'Příprava D&amp;B'!L14+'Příprava D&amp;B'!L18+'Příprava D&amp;B'!L22+'Příprava D&amp;B'!L26+'Příprava D&amp;B'!L30+'Příprava D&amp;B'!L34+'Příprava D&amp;B'!L38+'Příprava D&amp;B'!L42</f>
        <v>0</v>
      </c>
      <c r="F3" s="6">
        <f>'Příprava D&amp;B'!K2</f>
        <v>0</v>
      </c>
    </row>
    <row r="4" spans="1:6" s="29" customFormat="1" ht="31.95" customHeight="1" thickBot="1" x14ac:dyDescent="0.25">
      <c r="A4" s="257" t="s">
        <v>374</v>
      </c>
      <c r="B4" s="258"/>
      <c r="C4" s="258"/>
      <c r="D4" s="258"/>
      <c r="E4" s="228">
        <f>'SO9898'!L26+'SO9898'!L44</f>
        <v>0</v>
      </c>
      <c r="F4" s="6">
        <f>'SO9898'!K2</f>
        <v>0</v>
      </c>
    </row>
    <row r="5" spans="1:6" s="30" customFormat="1" ht="30.75" customHeight="1" thickBot="1" x14ac:dyDescent="0.25">
      <c r="A5" s="226" t="s">
        <v>408</v>
      </c>
      <c r="B5" s="9"/>
      <c r="C5" s="10"/>
      <c r="D5" s="11"/>
      <c r="E5" s="230">
        <f>SUM(E8:E72)</f>
        <v>0</v>
      </c>
      <c r="F5" s="228">
        <f>ROUND(SUM(F7:F72),2)</f>
        <v>0</v>
      </c>
    </row>
    <row r="6" spans="1:6" s="29" customFormat="1" ht="16.2" thickBot="1" x14ac:dyDescent="0.25">
      <c r="A6" s="252" t="s">
        <v>3</v>
      </c>
      <c r="B6" s="253"/>
      <c r="C6" s="12" t="s">
        <v>4</v>
      </c>
      <c r="D6" s="13"/>
      <c r="E6" s="229" t="s">
        <v>5</v>
      </c>
      <c r="F6" s="231" t="s">
        <v>6</v>
      </c>
    </row>
    <row r="7" spans="1:6" s="29" customFormat="1" ht="18" x14ac:dyDescent="0.2">
      <c r="A7" s="232" t="s">
        <v>57</v>
      </c>
      <c r="B7" s="233"/>
      <c r="C7" s="234" t="s">
        <v>7</v>
      </c>
      <c r="D7" s="234"/>
      <c r="E7" s="235"/>
      <c r="F7" s="18">
        <f>SUM(E8:E14)</f>
        <v>0</v>
      </c>
    </row>
    <row r="8" spans="1:6" s="31" customFormat="1" ht="16.5" customHeight="1" x14ac:dyDescent="0.2">
      <c r="A8" s="19" t="s">
        <v>8</v>
      </c>
      <c r="B8" s="20" t="s">
        <v>29</v>
      </c>
      <c r="C8" s="7" t="s">
        <v>24</v>
      </c>
      <c r="D8" s="21"/>
      <c r="E8" s="22">
        <f>'Požadavky na výkon nebo fukci '!E5</f>
        <v>0</v>
      </c>
      <c r="F8" s="23"/>
    </row>
    <row r="9" spans="1:6" s="31" customFormat="1" ht="16.5" customHeight="1" x14ac:dyDescent="0.2">
      <c r="A9" s="19" t="s">
        <v>8</v>
      </c>
      <c r="B9" s="20" t="s">
        <v>30</v>
      </c>
      <c r="C9" s="7" t="s">
        <v>25</v>
      </c>
      <c r="D9" s="21"/>
      <c r="E9" s="22">
        <f>'Požadavky na výkon nebo fukci '!E6</f>
        <v>0</v>
      </c>
      <c r="F9" s="23"/>
    </row>
    <row r="10" spans="1:6" s="31" customFormat="1" ht="16.5" customHeight="1" x14ac:dyDescent="0.2">
      <c r="A10" s="19" t="s">
        <v>8</v>
      </c>
      <c r="B10" s="20" t="s">
        <v>31</v>
      </c>
      <c r="C10" s="7" t="s">
        <v>27</v>
      </c>
      <c r="D10" s="21"/>
      <c r="E10" s="22">
        <f>'Požadavky na výkon nebo fukci '!E7</f>
        <v>0</v>
      </c>
      <c r="F10" s="23"/>
    </row>
    <row r="11" spans="1:6" s="31" customFormat="1" ht="16.5" customHeight="1" x14ac:dyDescent="0.2">
      <c r="A11" s="19" t="s">
        <v>8</v>
      </c>
      <c r="B11" s="20" t="s">
        <v>28</v>
      </c>
      <c r="C11" s="7" t="s">
        <v>32</v>
      </c>
      <c r="D11" s="21"/>
      <c r="E11" s="22">
        <f>'Požadavky na výkon nebo fukci '!E8</f>
        <v>0</v>
      </c>
      <c r="F11" s="23"/>
    </row>
    <row r="12" spans="1:6" s="31" customFormat="1" ht="16.5" customHeight="1" x14ac:dyDescent="0.2">
      <c r="A12" s="19" t="s">
        <v>8</v>
      </c>
      <c r="B12" s="20" t="s">
        <v>33</v>
      </c>
      <c r="C12" s="7" t="s">
        <v>34</v>
      </c>
      <c r="D12" s="21"/>
      <c r="E12" s="22">
        <f>'Požadavky na výkon nebo fukci '!E9</f>
        <v>0</v>
      </c>
      <c r="F12" s="23"/>
    </row>
    <row r="13" spans="1:6" s="31" customFormat="1" ht="16.5" customHeight="1" x14ac:dyDescent="0.2">
      <c r="A13" s="19" t="s">
        <v>8</v>
      </c>
      <c r="B13" s="20" t="s">
        <v>35</v>
      </c>
      <c r="C13" s="7" t="s">
        <v>36</v>
      </c>
      <c r="D13" s="21"/>
      <c r="E13" s="22">
        <f>'Požadavky na výkon nebo fukci '!E10</f>
        <v>0</v>
      </c>
      <c r="F13" s="23"/>
    </row>
    <row r="14" spans="1:6" s="31" customFormat="1" ht="16.5" customHeight="1" x14ac:dyDescent="0.2">
      <c r="A14" s="19" t="s">
        <v>8</v>
      </c>
      <c r="B14" s="20" t="s">
        <v>37</v>
      </c>
      <c r="C14" s="7" t="s">
        <v>38</v>
      </c>
      <c r="D14" s="21"/>
      <c r="E14" s="22">
        <f>'Požadavky na výkon nebo fukci '!E11</f>
        <v>0</v>
      </c>
      <c r="F14" s="23"/>
    </row>
    <row r="15" spans="1:6" s="29" customFormat="1" ht="18" x14ac:dyDescent="0.2">
      <c r="A15" s="14" t="s">
        <v>58</v>
      </c>
      <c r="B15" s="15"/>
      <c r="C15" s="16" t="s">
        <v>39</v>
      </c>
      <c r="D15" s="16"/>
      <c r="E15" s="17"/>
      <c r="F15" s="24">
        <f>SUM(E16:E25)</f>
        <v>0</v>
      </c>
    </row>
    <row r="16" spans="1:6" s="29" customFormat="1" ht="14.4" x14ac:dyDescent="0.2">
      <c r="A16" s="19" t="s">
        <v>8</v>
      </c>
      <c r="B16" s="20" t="s">
        <v>44</v>
      </c>
      <c r="C16" s="7" t="s">
        <v>266</v>
      </c>
      <c r="D16" s="21"/>
      <c r="E16" s="22">
        <f>'Požadavky na výkon nebo fukci '!E13</f>
        <v>0</v>
      </c>
      <c r="F16" s="23"/>
    </row>
    <row r="17" spans="1:6" s="29" customFormat="1" ht="14.4" x14ac:dyDescent="0.2">
      <c r="A17" s="19" t="s">
        <v>8</v>
      </c>
      <c r="B17" s="20" t="s">
        <v>45</v>
      </c>
      <c r="C17" s="7" t="s">
        <v>267</v>
      </c>
      <c r="D17" s="21"/>
      <c r="E17" s="22">
        <f>'Požadavky na výkon nebo fukci '!E14</f>
        <v>0</v>
      </c>
      <c r="F17" s="23"/>
    </row>
    <row r="18" spans="1:6" s="29" customFormat="1" ht="14.4" x14ac:dyDescent="0.2">
      <c r="A18" s="19" t="s">
        <v>8</v>
      </c>
      <c r="B18" s="20" t="s">
        <v>43</v>
      </c>
      <c r="C18" s="7" t="s">
        <v>268</v>
      </c>
      <c r="D18" s="21"/>
      <c r="E18" s="22">
        <f>'Požadavky na výkon nebo fukci '!E15</f>
        <v>0</v>
      </c>
      <c r="F18" s="23"/>
    </row>
    <row r="19" spans="1:6" s="29" customFormat="1" ht="14.4" x14ac:dyDescent="0.2">
      <c r="A19" s="19" t="s">
        <v>8</v>
      </c>
      <c r="B19" s="20" t="s">
        <v>46</v>
      </c>
      <c r="C19" s="7" t="s">
        <v>175</v>
      </c>
      <c r="D19" s="21"/>
      <c r="E19" s="22">
        <f>'Požadavky na výkon nebo fukci '!E16</f>
        <v>0</v>
      </c>
      <c r="F19" s="23"/>
    </row>
    <row r="20" spans="1:6" s="29" customFormat="1" ht="14.4" x14ac:dyDescent="0.2">
      <c r="A20" s="19" t="s">
        <v>8</v>
      </c>
      <c r="B20" s="20" t="s">
        <v>47</v>
      </c>
      <c r="C20" s="7" t="s">
        <v>176</v>
      </c>
      <c r="D20" s="21"/>
      <c r="E20" s="22">
        <f>'Požadavky na výkon nebo fukci '!E17</f>
        <v>0</v>
      </c>
      <c r="F20" s="23"/>
    </row>
    <row r="21" spans="1:6" s="29" customFormat="1" ht="14.4" x14ac:dyDescent="0.2">
      <c r="A21" s="19" t="s">
        <v>8</v>
      </c>
      <c r="B21" s="20" t="s">
        <v>48</v>
      </c>
      <c r="C21" s="7" t="s">
        <v>134</v>
      </c>
      <c r="D21" s="21"/>
      <c r="E21" s="22">
        <f>'Požadavky na výkon nebo fukci '!E18</f>
        <v>0</v>
      </c>
      <c r="F21" s="23"/>
    </row>
    <row r="22" spans="1:6" s="29" customFormat="1" ht="14.4" x14ac:dyDescent="0.2">
      <c r="A22" s="19" t="s">
        <v>8</v>
      </c>
      <c r="B22" s="20" t="s">
        <v>49</v>
      </c>
      <c r="C22" s="7" t="s">
        <v>50</v>
      </c>
      <c r="D22" s="21"/>
      <c r="E22" s="22">
        <f>'Požadavky na výkon nebo fukci '!E19</f>
        <v>0</v>
      </c>
      <c r="F22" s="23"/>
    </row>
    <row r="23" spans="1:6" s="29" customFormat="1" ht="14.4" x14ac:dyDescent="0.2">
      <c r="A23" s="19" t="s">
        <v>8</v>
      </c>
      <c r="B23" s="64" t="s">
        <v>132</v>
      </c>
      <c r="C23" s="65" t="s">
        <v>133</v>
      </c>
      <c r="D23" s="65"/>
      <c r="E23" s="22">
        <f>'Požadavky na výkon nebo fukci '!E20</f>
        <v>0</v>
      </c>
      <c r="F23" s="23"/>
    </row>
    <row r="24" spans="1:6" s="29" customFormat="1" ht="14.4" x14ac:dyDescent="0.2">
      <c r="A24" s="19" t="s">
        <v>8</v>
      </c>
      <c r="B24" s="20" t="s">
        <v>40</v>
      </c>
      <c r="C24" s="7" t="s">
        <v>42</v>
      </c>
      <c r="D24" s="21"/>
      <c r="E24" s="22">
        <f>'Požadavky na výkon nebo fukci '!E21</f>
        <v>0</v>
      </c>
      <c r="F24" s="23"/>
    </row>
    <row r="25" spans="1:6" s="29" customFormat="1" ht="14.4" x14ac:dyDescent="0.2">
      <c r="A25" s="19" t="s">
        <v>8</v>
      </c>
      <c r="B25" s="20" t="s">
        <v>41</v>
      </c>
      <c r="C25" s="7" t="s">
        <v>177</v>
      </c>
      <c r="D25" s="21"/>
      <c r="E25" s="22">
        <f>'Požadavky na výkon nebo fukci '!E22</f>
        <v>0</v>
      </c>
      <c r="F25" s="23"/>
    </row>
    <row r="26" spans="1:6" s="29" customFormat="1" ht="18" x14ac:dyDescent="0.2">
      <c r="A26" s="14" t="s">
        <v>59</v>
      </c>
      <c r="B26" s="15"/>
      <c r="C26" s="16" t="s">
        <v>51</v>
      </c>
      <c r="D26" s="16"/>
      <c r="E26" s="17"/>
      <c r="F26" s="24">
        <f>SUM(E27:E29)</f>
        <v>0</v>
      </c>
    </row>
    <row r="27" spans="1:6" s="29" customFormat="1" ht="14.4" x14ac:dyDescent="0.2">
      <c r="A27" s="19" t="s">
        <v>8</v>
      </c>
      <c r="B27" s="20" t="s">
        <v>52</v>
      </c>
      <c r="C27" s="7" t="s">
        <v>55</v>
      </c>
      <c r="D27" s="21"/>
      <c r="E27" s="22">
        <f>'Požadavky na výkon nebo fukci '!E24</f>
        <v>0</v>
      </c>
      <c r="F27" s="23"/>
    </row>
    <row r="28" spans="1:6" s="29" customFormat="1" ht="14.4" x14ac:dyDescent="0.2">
      <c r="A28" s="19" t="s">
        <v>8</v>
      </c>
      <c r="B28" s="20" t="s">
        <v>53</v>
      </c>
      <c r="C28" s="7" t="s">
        <v>178</v>
      </c>
      <c r="D28" s="21"/>
      <c r="E28" s="22">
        <f>'Požadavky na výkon nebo fukci '!E25</f>
        <v>0</v>
      </c>
      <c r="F28" s="23"/>
    </row>
    <row r="29" spans="1:6" s="29" customFormat="1" ht="14.4" x14ac:dyDescent="0.2">
      <c r="A29" s="19" t="s">
        <v>8</v>
      </c>
      <c r="B29" s="20" t="s">
        <v>54</v>
      </c>
      <c r="C29" s="7" t="s">
        <v>56</v>
      </c>
      <c r="D29" s="21"/>
      <c r="E29" s="22">
        <f>'Požadavky na výkon nebo fukci '!E26</f>
        <v>0</v>
      </c>
      <c r="F29" s="23"/>
    </row>
    <row r="30" spans="1:6" s="29" customFormat="1" ht="18" x14ac:dyDescent="0.2">
      <c r="A30" s="14" t="s">
        <v>62</v>
      </c>
      <c r="B30" s="15"/>
      <c r="C30" s="16" t="s">
        <v>60</v>
      </c>
      <c r="D30" s="16"/>
      <c r="E30" s="17"/>
      <c r="F30" s="24">
        <f>SUM(E31:E32)</f>
        <v>0</v>
      </c>
    </row>
    <row r="31" spans="1:6" s="29" customFormat="1" ht="14.4" x14ac:dyDescent="0.2">
      <c r="A31" s="19" t="s">
        <v>105</v>
      </c>
      <c r="B31" s="20" t="s">
        <v>66</v>
      </c>
      <c r="C31" s="7" t="s">
        <v>61</v>
      </c>
      <c r="D31" s="21"/>
      <c r="E31" s="22">
        <f>'Požadavky na výkon nebo fukci '!E28</f>
        <v>0</v>
      </c>
      <c r="F31" s="23"/>
    </row>
    <row r="32" spans="1:6" s="29" customFormat="1" ht="14.4" x14ac:dyDescent="0.2">
      <c r="A32" s="19" t="s">
        <v>105</v>
      </c>
      <c r="B32" s="20" t="s">
        <v>67</v>
      </c>
      <c r="C32" s="7" t="s">
        <v>180</v>
      </c>
      <c r="D32" s="21"/>
      <c r="E32" s="22">
        <f>'Požadavky na výkon nebo fukci '!E29</f>
        <v>0</v>
      </c>
      <c r="F32" s="23"/>
    </row>
    <row r="33" spans="1:6" s="29" customFormat="1" ht="18" x14ac:dyDescent="0.2">
      <c r="A33" s="14" t="s">
        <v>63</v>
      </c>
      <c r="B33" s="15"/>
      <c r="C33" s="16" t="s">
        <v>64</v>
      </c>
      <c r="D33" s="16"/>
      <c r="E33" s="17"/>
      <c r="F33" s="24">
        <f>SUM(E34)</f>
        <v>0</v>
      </c>
    </row>
    <row r="34" spans="1:6" s="29" customFormat="1" ht="14.4" x14ac:dyDescent="0.2">
      <c r="A34" s="19" t="s">
        <v>9</v>
      </c>
      <c r="B34" s="20" t="s">
        <v>65</v>
      </c>
      <c r="C34" s="7" t="s">
        <v>181</v>
      </c>
      <c r="D34" s="21"/>
      <c r="E34" s="22">
        <f>'Požadavky na výkon nebo fukci '!E31</f>
        <v>0</v>
      </c>
      <c r="F34" s="23"/>
    </row>
    <row r="35" spans="1:6" s="29" customFormat="1" ht="18" x14ac:dyDescent="0.2">
      <c r="A35" s="14" t="s">
        <v>68</v>
      </c>
      <c r="B35" s="15"/>
      <c r="C35" s="16" t="s">
        <v>69</v>
      </c>
      <c r="D35" s="16"/>
      <c r="E35" s="17"/>
      <c r="F35" s="24">
        <f>SUM(E36:E36)</f>
        <v>0</v>
      </c>
    </row>
    <row r="36" spans="1:6" s="29" customFormat="1" ht="14.4" x14ac:dyDescent="0.2">
      <c r="A36" s="19" t="s">
        <v>9</v>
      </c>
      <c r="B36" s="20" t="s">
        <v>70</v>
      </c>
      <c r="C36" s="7" t="s">
        <v>71</v>
      </c>
      <c r="D36" s="21"/>
      <c r="E36" s="22">
        <f>'Požadavky na výkon nebo fukci '!E33</f>
        <v>0</v>
      </c>
      <c r="F36" s="23"/>
    </row>
    <row r="37" spans="1:6" s="29" customFormat="1" ht="18" x14ac:dyDescent="0.2">
      <c r="A37" s="14" t="s">
        <v>72</v>
      </c>
      <c r="B37" s="15"/>
      <c r="C37" s="16" t="s">
        <v>106</v>
      </c>
      <c r="D37" s="16"/>
      <c r="E37" s="17"/>
      <c r="F37" s="24">
        <f>SUM(E38:E50)</f>
        <v>0</v>
      </c>
    </row>
    <row r="38" spans="1:6" s="29" customFormat="1" ht="14.4" x14ac:dyDescent="0.2">
      <c r="A38" s="19" t="s">
        <v>9</v>
      </c>
      <c r="B38" s="20" t="s">
        <v>74</v>
      </c>
      <c r="C38" s="7" t="s">
        <v>96</v>
      </c>
      <c r="D38" s="21"/>
      <c r="E38" s="22">
        <f>'Požadavky na výkon nebo fukci '!E35</f>
        <v>0</v>
      </c>
      <c r="F38" s="23"/>
    </row>
    <row r="39" spans="1:6" s="29" customFormat="1" ht="14.4" x14ac:dyDescent="0.2">
      <c r="A39" s="19" t="s">
        <v>9</v>
      </c>
      <c r="B39" s="20" t="s">
        <v>75</v>
      </c>
      <c r="C39" s="7" t="s">
        <v>97</v>
      </c>
      <c r="D39" s="21"/>
      <c r="E39" s="22">
        <f>'Požadavky na výkon nebo fukci '!E36</f>
        <v>0</v>
      </c>
      <c r="F39" s="23"/>
    </row>
    <row r="40" spans="1:6" s="29" customFormat="1" ht="14.4" x14ac:dyDescent="0.2">
      <c r="A40" s="19" t="s">
        <v>9</v>
      </c>
      <c r="B40" s="20" t="s">
        <v>76</v>
      </c>
      <c r="C40" s="7" t="s">
        <v>98</v>
      </c>
      <c r="D40" s="21"/>
      <c r="E40" s="22">
        <f>'Požadavky na výkon nebo fukci '!E37</f>
        <v>0</v>
      </c>
      <c r="F40" s="23"/>
    </row>
    <row r="41" spans="1:6" s="29" customFormat="1" ht="14.4" x14ac:dyDescent="0.2">
      <c r="A41" s="19" t="s">
        <v>9</v>
      </c>
      <c r="B41" s="20" t="s">
        <v>77</v>
      </c>
      <c r="C41" s="7" t="s">
        <v>99</v>
      </c>
      <c r="D41" s="21"/>
      <c r="E41" s="22">
        <f>'Požadavky na výkon nebo fukci '!E38</f>
        <v>0</v>
      </c>
      <c r="F41" s="23"/>
    </row>
    <row r="42" spans="1:6" s="29" customFormat="1" ht="14.4" x14ac:dyDescent="0.2">
      <c r="A42" s="19" t="s">
        <v>9</v>
      </c>
      <c r="B42" s="20" t="s">
        <v>78</v>
      </c>
      <c r="C42" s="7" t="s">
        <v>100</v>
      </c>
      <c r="D42" s="21"/>
      <c r="E42" s="22">
        <f>'Požadavky na výkon nebo fukci '!E39</f>
        <v>0</v>
      </c>
      <c r="F42" s="23"/>
    </row>
    <row r="43" spans="1:6" s="29" customFormat="1" ht="14.4" x14ac:dyDescent="0.2">
      <c r="A43" s="19" t="s">
        <v>9</v>
      </c>
      <c r="B43" s="20" t="s">
        <v>79</v>
      </c>
      <c r="C43" s="7" t="s">
        <v>101</v>
      </c>
      <c r="D43" s="21"/>
      <c r="E43" s="22">
        <f>'Požadavky na výkon nebo fukci '!E40</f>
        <v>0</v>
      </c>
      <c r="F43" s="23"/>
    </row>
    <row r="44" spans="1:6" s="29" customFormat="1" ht="14.4" x14ac:dyDescent="0.2">
      <c r="A44" s="19" t="s">
        <v>9</v>
      </c>
      <c r="B44" s="20" t="s">
        <v>80</v>
      </c>
      <c r="C44" s="7" t="s">
        <v>102</v>
      </c>
      <c r="D44" s="21"/>
      <c r="E44" s="22">
        <f>'Požadavky na výkon nebo fukci '!E41</f>
        <v>0</v>
      </c>
      <c r="F44" s="23"/>
    </row>
    <row r="45" spans="1:6" s="29" customFormat="1" ht="14.4" x14ac:dyDescent="0.2">
      <c r="A45" s="19" t="s">
        <v>9</v>
      </c>
      <c r="B45" s="20" t="s">
        <v>81</v>
      </c>
      <c r="C45" s="7" t="s">
        <v>103</v>
      </c>
      <c r="D45" s="21"/>
      <c r="E45" s="22">
        <f>'Požadavky na výkon nebo fukci '!E42</f>
        <v>0</v>
      </c>
      <c r="F45" s="23"/>
    </row>
    <row r="46" spans="1:6" s="29" customFormat="1" ht="14.4" x14ac:dyDescent="0.2">
      <c r="A46" s="19" t="s">
        <v>9</v>
      </c>
      <c r="B46" s="20" t="s">
        <v>82</v>
      </c>
      <c r="C46" s="7" t="s">
        <v>104</v>
      </c>
      <c r="D46" s="21"/>
      <c r="E46" s="22">
        <f>'Požadavky na výkon nebo fukci '!E43</f>
        <v>0</v>
      </c>
      <c r="F46" s="23"/>
    </row>
    <row r="47" spans="1:6" s="29" customFormat="1" ht="14.4" x14ac:dyDescent="0.2">
      <c r="A47" s="19" t="s">
        <v>9</v>
      </c>
      <c r="B47" s="20" t="s">
        <v>88</v>
      </c>
      <c r="C47" s="7" t="s">
        <v>92</v>
      </c>
      <c r="D47" s="21"/>
      <c r="E47" s="22">
        <f>'Požadavky na výkon nebo fukci '!E44</f>
        <v>0</v>
      </c>
      <c r="F47" s="23"/>
    </row>
    <row r="48" spans="1:6" s="29" customFormat="1" ht="14.4" x14ac:dyDescent="0.2">
      <c r="A48" s="19" t="s">
        <v>9</v>
      </c>
      <c r="B48" s="20" t="s">
        <v>89</v>
      </c>
      <c r="C48" s="7" t="s">
        <v>93</v>
      </c>
      <c r="D48" s="21"/>
      <c r="E48" s="22">
        <f>'Požadavky na výkon nebo fukci '!E45</f>
        <v>0</v>
      </c>
      <c r="F48" s="23"/>
    </row>
    <row r="49" spans="1:6" s="29" customFormat="1" ht="14.4" x14ac:dyDescent="0.2">
      <c r="A49" s="19" t="s">
        <v>9</v>
      </c>
      <c r="B49" s="20" t="s">
        <v>90</v>
      </c>
      <c r="C49" s="7" t="s">
        <v>94</v>
      </c>
      <c r="D49" s="21"/>
      <c r="E49" s="22">
        <f>'Požadavky na výkon nebo fukci '!E46</f>
        <v>0</v>
      </c>
      <c r="F49" s="23"/>
    </row>
    <row r="50" spans="1:6" s="29" customFormat="1" ht="14.4" x14ac:dyDescent="0.2">
      <c r="A50" s="19" t="s">
        <v>9</v>
      </c>
      <c r="B50" s="20" t="s">
        <v>91</v>
      </c>
      <c r="C50" s="7" t="s">
        <v>95</v>
      </c>
      <c r="D50" s="21"/>
      <c r="E50" s="22">
        <f>'Požadavky na výkon nebo fukci '!E47</f>
        <v>0</v>
      </c>
      <c r="F50" s="23"/>
    </row>
    <row r="51" spans="1:6" s="29" customFormat="1" ht="18" x14ac:dyDescent="0.2">
      <c r="A51" s="14" t="s">
        <v>83</v>
      </c>
      <c r="B51" s="15"/>
      <c r="C51" s="16" t="s">
        <v>84</v>
      </c>
      <c r="D51" s="16"/>
      <c r="E51" s="17"/>
      <c r="F51" s="24">
        <f>SUM(E52)</f>
        <v>0</v>
      </c>
    </row>
    <row r="52" spans="1:6" s="29" customFormat="1" ht="14.4" x14ac:dyDescent="0.2">
      <c r="A52" s="19" t="s">
        <v>9</v>
      </c>
      <c r="B52" s="20" t="s">
        <v>74</v>
      </c>
      <c r="C52" s="7" t="s">
        <v>85</v>
      </c>
      <c r="D52" s="21"/>
      <c r="E52" s="22">
        <f>'Požadavky na výkon nebo fukci '!E49</f>
        <v>0</v>
      </c>
      <c r="F52" s="23"/>
    </row>
    <row r="53" spans="1:6" s="29" customFormat="1" ht="18" x14ac:dyDescent="0.2">
      <c r="A53" s="14" t="s">
        <v>86</v>
      </c>
      <c r="B53" s="15"/>
      <c r="C53" s="16" t="s">
        <v>87</v>
      </c>
      <c r="D53" s="16"/>
      <c r="E53" s="17"/>
      <c r="F53" s="24">
        <f>SUM(E54:E57)</f>
        <v>0</v>
      </c>
    </row>
    <row r="54" spans="1:6" s="29" customFormat="1" ht="14.4" x14ac:dyDescent="0.2">
      <c r="A54" s="19" t="s">
        <v>9</v>
      </c>
      <c r="B54" s="20" t="s">
        <v>107</v>
      </c>
      <c r="C54" s="7" t="s">
        <v>109</v>
      </c>
      <c r="D54" s="21"/>
      <c r="E54" s="22">
        <f>'Požadavky na výkon nebo fukci '!E51</f>
        <v>0</v>
      </c>
      <c r="F54" s="23"/>
    </row>
    <row r="55" spans="1:6" s="29" customFormat="1" ht="14.4" x14ac:dyDescent="0.2">
      <c r="A55" s="19" t="s">
        <v>9</v>
      </c>
      <c r="B55" s="20" t="s">
        <v>108</v>
      </c>
      <c r="C55" s="7" t="s">
        <v>182</v>
      </c>
      <c r="D55" s="21"/>
      <c r="E55" s="22">
        <f>'Požadavky na výkon nebo fukci '!E52</f>
        <v>0</v>
      </c>
      <c r="F55" s="23"/>
    </row>
    <row r="56" spans="1:6" s="29" customFormat="1" ht="14.4" x14ac:dyDescent="0.2">
      <c r="A56" s="19" t="s">
        <v>9</v>
      </c>
      <c r="B56" s="20" t="s">
        <v>110</v>
      </c>
      <c r="C56" s="7" t="s">
        <v>183</v>
      </c>
      <c r="D56" s="21"/>
      <c r="E56" s="22">
        <f>'Požadavky na výkon nebo fukci '!E53</f>
        <v>0</v>
      </c>
      <c r="F56" s="23"/>
    </row>
    <row r="57" spans="1:6" s="29" customFormat="1" ht="14.4" x14ac:dyDescent="0.2">
      <c r="A57" s="19" t="s">
        <v>9</v>
      </c>
      <c r="B57" s="20" t="s">
        <v>159</v>
      </c>
      <c r="C57" s="7" t="s">
        <v>184</v>
      </c>
      <c r="D57" s="21"/>
      <c r="E57" s="22">
        <f>'Požadavky na výkon nebo fukci '!E54</f>
        <v>0</v>
      </c>
      <c r="F57" s="23"/>
    </row>
    <row r="58" spans="1:6" s="29" customFormat="1" ht="18" x14ac:dyDescent="0.2">
      <c r="A58" s="14" t="s">
        <v>111</v>
      </c>
      <c r="B58" s="15"/>
      <c r="C58" s="16" t="s">
        <v>112</v>
      </c>
      <c r="D58" s="16"/>
      <c r="E58" s="17"/>
      <c r="F58" s="24">
        <f>SUM(E59:E69)</f>
        <v>0</v>
      </c>
    </row>
    <row r="59" spans="1:6" s="29" customFormat="1" ht="14.4" x14ac:dyDescent="0.2">
      <c r="A59" s="19" t="s">
        <v>9</v>
      </c>
      <c r="B59" s="20" t="s">
        <v>113</v>
      </c>
      <c r="C59" s="7" t="s">
        <v>115</v>
      </c>
      <c r="D59" s="21"/>
      <c r="E59" s="22">
        <f>'Požadavky na výkon nebo fukci '!E56</f>
        <v>0</v>
      </c>
      <c r="F59" s="23"/>
    </row>
    <row r="60" spans="1:6" s="29" customFormat="1" ht="14.4" x14ac:dyDescent="0.2">
      <c r="A60" s="19" t="s">
        <v>9</v>
      </c>
      <c r="B60" s="20" t="s">
        <v>114</v>
      </c>
      <c r="C60" s="7" t="s">
        <v>185</v>
      </c>
      <c r="D60" s="21"/>
      <c r="E60" s="22">
        <f>'Požadavky na výkon nebo fukci '!E57</f>
        <v>0</v>
      </c>
      <c r="F60" s="23"/>
    </row>
    <row r="61" spans="1:6" s="29" customFormat="1" ht="14.4" x14ac:dyDescent="0.2">
      <c r="A61" s="19" t="s">
        <v>9</v>
      </c>
      <c r="B61" s="20" t="s">
        <v>116</v>
      </c>
      <c r="C61" s="7" t="s">
        <v>186</v>
      </c>
      <c r="D61" s="21"/>
      <c r="E61" s="22">
        <f>'Požadavky na výkon nebo fukci '!E58</f>
        <v>0</v>
      </c>
      <c r="F61" s="23"/>
    </row>
    <row r="62" spans="1:6" s="29" customFormat="1" ht="14.4" x14ac:dyDescent="0.2">
      <c r="A62" s="19" t="s">
        <v>9</v>
      </c>
      <c r="B62" s="20" t="s">
        <v>15</v>
      </c>
      <c r="C62" s="7" t="s">
        <v>187</v>
      </c>
      <c r="D62" s="21"/>
      <c r="E62" s="22">
        <f>'Požadavky na výkon nebo fukci '!E59</f>
        <v>0</v>
      </c>
      <c r="F62" s="23"/>
    </row>
    <row r="63" spans="1:6" s="29" customFormat="1" ht="14.4" x14ac:dyDescent="0.2">
      <c r="A63" s="19" t="s">
        <v>9</v>
      </c>
      <c r="B63" s="20" t="s">
        <v>117</v>
      </c>
      <c r="C63" s="7" t="s">
        <v>188</v>
      </c>
      <c r="D63" s="21"/>
      <c r="E63" s="22">
        <f>'Požadavky na výkon nebo fukci '!E60</f>
        <v>0</v>
      </c>
      <c r="F63" s="23"/>
    </row>
    <row r="64" spans="1:6" s="29" customFormat="1" ht="14.4" x14ac:dyDescent="0.2">
      <c r="A64" s="19" t="s">
        <v>9</v>
      </c>
      <c r="B64" s="20" t="s">
        <v>118</v>
      </c>
      <c r="C64" s="7" t="s">
        <v>189</v>
      </c>
      <c r="D64" s="21"/>
      <c r="E64" s="22">
        <f>'Požadavky na výkon nebo fukci '!E61</f>
        <v>0</v>
      </c>
      <c r="F64" s="23"/>
    </row>
    <row r="65" spans="1:6" s="29" customFormat="1" ht="14.4" x14ac:dyDescent="0.2">
      <c r="A65" s="19" t="s">
        <v>9</v>
      </c>
      <c r="B65" s="20" t="s">
        <v>119</v>
      </c>
      <c r="C65" s="7" t="s">
        <v>190</v>
      </c>
      <c r="D65" s="21"/>
      <c r="E65" s="22">
        <f>'Požadavky na výkon nebo fukci '!E62</f>
        <v>0</v>
      </c>
      <c r="F65" s="23"/>
    </row>
    <row r="66" spans="1:6" s="29" customFormat="1" ht="14.4" x14ac:dyDescent="0.2">
      <c r="A66" s="19" t="s">
        <v>9</v>
      </c>
      <c r="B66" s="20" t="s">
        <v>14</v>
      </c>
      <c r="C66" s="7" t="s">
        <v>120</v>
      </c>
      <c r="D66" s="21"/>
      <c r="E66" s="22">
        <f>'Požadavky na výkon nebo fukci '!E63</f>
        <v>0</v>
      </c>
      <c r="F66" s="23"/>
    </row>
    <row r="67" spans="1:6" s="29" customFormat="1" ht="14.4" x14ac:dyDescent="0.2">
      <c r="A67" s="19" t="s">
        <v>9</v>
      </c>
      <c r="B67" s="20" t="s">
        <v>121</v>
      </c>
      <c r="C67" s="7" t="s">
        <v>122</v>
      </c>
      <c r="D67" s="21"/>
      <c r="E67" s="22">
        <f>'Požadavky na výkon nebo fukci '!E64</f>
        <v>0</v>
      </c>
      <c r="F67" s="23"/>
    </row>
    <row r="68" spans="1:6" s="29" customFormat="1" ht="14.4" x14ac:dyDescent="0.2">
      <c r="A68" s="19" t="s">
        <v>9</v>
      </c>
      <c r="B68" s="20" t="s">
        <v>139</v>
      </c>
      <c r="C68" s="7" t="s">
        <v>191</v>
      </c>
      <c r="D68" s="21"/>
      <c r="E68" s="22">
        <f>'Požadavky na výkon nebo fukci '!E65</f>
        <v>0</v>
      </c>
      <c r="F68" s="23"/>
    </row>
    <row r="69" spans="1:6" s="29" customFormat="1" ht="14.4" x14ac:dyDescent="0.2">
      <c r="A69" s="19" t="s">
        <v>9</v>
      </c>
      <c r="B69" s="20" t="s">
        <v>137</v>
      </c>
      <c r="C69" s="7" t="s">
        <v>138</v>
      </c>
      <c r="D69" s="21"/>
      <c r="E69" s="22">
        <f>'Požadavky na výkon nebo fukci '!E66</f>
        <v>0</v>
      </c>
      <c r="F69" s="23"/>
    </row>
    <row r="70" spans="1:6" s="29" customFormat="1" ht="18" x14ac:dyDescent="0.2">
      <c r="A70" s="14" t="s">
        <v>155</v>
      </c>
      <c r="B70" s="15"/>
      <c r="C70" s="16" t="s">
        <v>156</v>
      </c>
      <c r="D70" s="16"/>
      <c r="E70" s="17"/>
      <c r="F70" s="24">
        <f>SUM(E71:E72)</f>
        <v>0</v>
      </c>
    </row>
    <row r="71" spans="1:6" s="29" customFormat="1" ht="14.4" x14ac:dyDescent="0.2">
      <c r="A71" s="19" t="s">
        <v>9</v>
      </c>
      <c r="B71" s="20" t="s">
        <v>151</v>
      </c>
      <c r="C71" s="7" t="s">
        <v>152</v>
      </c>
      <c r="D71" s="21"/>
      <c r="E71" s="22">
        <f>'Požadavky na výkon nebo fukci '!E67</f>
        <v>0</v>
      </c>
      <c r="F71" s="23"/>
    </row>
    <row r="72" spans="1:6" s="29" customFormat="1" ht="15" thickBot="1" x14ac:dyDescent="0.25">
      <c r="A72" s="236" t="s">
        <v>9</v>
      </c>
      <c r="B72" s="237" t="s">
        <v>153</v>
      </c>
      <c r="C72" s="8" t="s">
        <v>154</v>
      </c>
      <c r="D72" s="238"/>
      <c r="E72" s="239">
        <f>'Požadavky na výkon nebo fukci '!E68</f>
        <v>0</v>
      </c>
      <c r="F72" s="240"/>
    </row>
    <row r="76" spans="1:6" x14ac:dyDescent="0.2">
      <c r="A76" s="25" t="s">
        <v>11</v>
      </c>
    </row>
    <row r="78" spans="1:6" x14ac:dyDescent="0.2">
      <c r="E78" s="27"/>
      <c r="F78" s="28"/>
    </row>
    <row r="80" spans="1:6" ht="14.4" x14ac:dyDescent="0.2">
      <c r="E80" s="254" t="s">
        <v>12</v>
      </c>
      <c r="F80" s="254"/>
    </row>
    <row r="81" spans="5:6" ht="14.4" x14ac:dyDescent="0.2">
      <c r="E81" s="251" t="s">
        <v>13</v>
      </c>
      <c r="F81" s="251"/>
    </row>
  </sheetData>
  <protectedRanges>
    <protectedRange sqref="A54:A57 A27:A29 A31:A32 A34 A16:A25 A38:A50 A52 A59:A69 A71:A72 A8:A14 A36" name="Oblast2_4"/>
    <protectedRange sqref="B54:B57 B27:B29 B31:B32 B34 B16:B25 B38:B50 B52 B59:B69 B71:B72 B8:B14 B36" name="Oblast2_4_1"/>
  </protectedRanges>
  <mergeCells count="6">
    <mergeCell ref="A2:D2"/>
    <mergeCell ref="E81:F81"/>
    <mergeCell ref="A6:B6"/>
    <mergeCell ref="E80:F80"/>
    <mergeCell ref="A3:D3"/>
    <mergeCell ref="A4:D4"/>
  </mergeCells>
  <phoneticPr fontId="16" type="noConversion"/>
  <pageMargins left="0.7" right="0.7" top="0.78740157499999996" bottom="0.78740157499999996" header="0.3" footer="0.3"/>
  <pageSetup paperSize="9" orientation="portrait" r:id="rId1"/>
  <headerFooter>
    <oddHeader>&amp;C&amp;"Verdana"&amp;7&amp;K000000 SŽ: Interní&amp;1#_x000D_</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3">
    <tabColor rgb="FFFF0000"/>
  </sheetPr>
  <dimension ref="A1:I68"/>
  <sheetViews>
    <sheetView topLeftCell="A19" zoomScale="85" zoomScaleNormal="85" zoomScalePageLayoutView="70" workbookViewId="0">
      <selection activeCell="B21" sqref="B21"/>
    </sheetView>
  </sheetViews>
  <sheetFormatPr defaultColWidth="9" defaultRowHeight="14.4" x14ac:dyDescent="0.3"/>
  <cols>
    <col min="1" max="1" width="13.90625" style="35" customWidth="1"/>
    <col min="2" max="2" width="30.6328125" style="47" customWidth="1"/>
    <col min="3" max="3" width="103.453125" style="47" customWidth="1"/>
    <col min="4" max="4" width="27.453125" style="47" customWidth="1"/>
    <col min="5" max="5" width="26.453125" style="35" customWidth="1"/>
    <col min="6" max="6" width="19.90625" style="35" bestFit="1" customWidth="1"/>
    <col min="7" max="7" width="5.08984375" style="35" customWidth="1"/>
    <col min="8" max="8" width="33.6328125" style="35" customWidth="1"/>
    <col min="9" max="9" width="30.90625" style="35" customWidth="1"/>
    <col min="10" max="10" width="5.453125" style="35" customWidth="1"/>
    <col min="11" max="22" width="5" style="35" customWidth="1"/>
    <col min="23" max="16384" width="9" style="35"/>
  </cols>
  <sheetData>
    <row r="1" spans="1:7" ht="39" customHeight="1" thickBot="1" x14ac:dyDescent="0.35">
      <c r="A1" s="265" t="s">
        <v>16</v>
      </c>
      <c r="B1" s="266"/>
      <c r="C1" s="266"/>
      <c r="D1" s="33" t="s">
        <v>17</v>
      </c>
      <c r="E1" s="34">
        <f>SUM(E5:E11,E13:E22,E24:E26,E28:E29,E31,E33,E35:E47,E49,E51:E53,E54,E56,E57:E60,E61:E62,E63:E65,E66:E67,E68)</f>
        <v>0</v>
      </c>
    </row>
    <row r="2" spans="1:7" s="39" customFormat="1" ht="21.75" customHeight="1" x14ac:dyDescent="0.2">
      <c r="A2" s="36"/>
      <c r="B2" s="37"/>
      <c r="C2" s="267" t="s">
        <v>18</v>
      </c>
      <c r="D2" s="268"/>
      <c r="E2" s="38"/>
    </row>
    <row r="3" spans="1:7" s="39" customFormat="1" ht="36" customHeight="1" thickBot="1" x14ac:dyDescent="0.25">
      <c r="A3" s="40" t="s">
        <v>19</v>
      </c>
      <c r="B3" s="41" t="s">
        <v>20</v>
      </c>
      <c r="C3" s="42" t="s">
        <v>21</v>
      </c>
      <c r="D3" s="43" t="s">
        <v>26</v>
      </c>
      <c r="E3" s="44" t="s">
        <v>22</v>
      </c>
    </row>
    <row r="4" spans="1:7" s="39" customFormat="1" ht="21" customHeight="1" thickTop="1" thickBot="1" x14ac:dyDescent="0.25">
      <c r="A4" s="56" t="s">
        <v>57</v>
      </c>
      <c r="B4" s="263" t="s">
        <v>7</v>
      </c>
      <c r="C4" s="264"/>
      <c r="D4" s="264"/>
      <c r="E4" s="264"/>
    </row>
    <row r="5" spans="1:7" s="39" customFormat="1" ht="31.8" thickTop="1" x14ac:dyDescent="0.2">
      <c r="A5" s="55" t="s">
        <v>212</v>
      </c>
      <c r="B5" s="55" t="s">
        <v>24</v>
      </c>
      <c r="C5" s="246" t="s">
        <v>404</v>
      </c>
      <c r="D5" s="55" t="s">
        <v>165</v>
      </c>
      <c r="E5" s="52"/>
    </row>
    <row r="6" spans="1:7" s="39" customFormat="1" ht="100.8" x14ac:dyDescent="0.2">
      <c r="A6" s="49" t="s">
        <v>213</v>
      </c>
      <c r="B6" s="49" t="s">
        <v>173</v>
      </c>
      <c r="C6" s="242" t="s">
        <v>385</v>
      </c>
      <c r="D6" s="55" t="s">
        <v>166</v>
      </c>
      <c r="E6" s="52"/>
    </row>
    <row r="7" spans="1:7" s="39" customFormat="1" ht="57.6" x14ac:dyDescent="0.2">
      <c r="A7" s="49" t="s">
        <v>214</v>
      </c>
      <c r="B7" s="49" t="s">
        <v>27</v>
      </c>
      <c r="C7" s="242" t="s">
        <v>386</v>
      </c>
      <c r="D7" s="55" t="s">
        <v>167</v>
      </c>
      <c r="E7" s="52"/>
    </row>
    <row r="8" spans="1:7" s="39" customFormat="1" ht="57.6" x14ac:dyDescent="0.2">
      <c r="A8" s="49" t="s">
        <v>215</v>
      </c>
      <c r="B8" s="49" t="s">
        <v>32</v>
      </c>
      <c r="C8" s="242" t="s">
        <v>387</v>
      </c>
      <c r="D8" s="55" t="s">
        <v>168</v>
      </c>
      <c r="E8" s="52"/>
    </row>
    <row r="9" spans="1:7" s="39" customFormat="1" ht="57.6" x14ac:dyDescent="0.2">
      <c r="A9" s="49" t="s">
        <v>216</v>
      </c>
      <c r="B9" s="49" t="s">
        <v>34</v>
      </c>
      <c r="C9" s="242" t="s">
        <v>388</v>
      </c>
      <c r="D9" s="49" t="s">
        <v>169</v>
      </c>
      <c r="E9" s="52"/>
    </row>
    <row r="10" spans="1:7" s="39" customFormat="1" ht="28.8" x14ac:dyDescent="0.2">
      <c r="A10" s="49" t="s">
        <v>217</v>
      </c>
      <c r="B10" s="49" t="s">
        <v>36</v>
      </c>
      <c r="C10" s="242" t="s">
        <v>389</v>
      </c>
      <c r="D10" s="49" t="s">
        <v>169</v>
      </c>
      <c r="E10" s="52"/>
    </row>
    <row r="11" spans="1:7" s="45" customFormat="1" ht="86.4" x14ac:dyDescent="0.2">
      <c r="A11" s="49" t="s">
        <v>218</v>
      </c>
      <c r="B11" s="50" t="s">
        <v>38</v>
      </c>
      <c r="C11" s="242" t="s">
        <v>390</v>
      </c>
      <c r="D11" s="49" t="s">
        <v>169</v>
      </c>
      <c r="E11" s="52"/>
      <c r="G11" s="46"/>
    </row>
    <row r="12" spans="1:7" s="45" customFormat="1" ht="15.6" x14ac:dyDescent="0.2">
      <c r="A12" s="48" t="s">
        <v>58</v>
      </c>
      <c r="B12" s="269" t="s">
        <v>39</v>
      </c>
      <c r="C12" s="269"/>
      <c r="D12" s="269"/>
      <c r="E12" s="269"/>
    </row>
    <row r="13" spans="1:7" s="45" customFormat="1" ht="57.6" x14ac:dyDescent="0.2">
      <c r="A13" s="49" t="s">
        <v>219</v>
      </c>
      <c r="B13" s="55" t="s">
        <v>170</v>
      </c>
      <c r="C13" s="241" t="s">
        <v>377</v>
      </c>
      <c r="D13" s="55" t="s">
        <v>174</v>
      </c>
      <c r="E13" s="78"/>
    </row>
    <row r="14" spans="1:7" s="45" customFormat="1" ht="129.6" x14ac:dyDescent="0.2">
      <c r="A14" s="49" t="s">
        <v>220</v>
      </c>
      <c r="B14" s="49" t="s">
        <v>171</v>
      </c>
      <c r="C14" s="243" t="s">
        <v>378</v>
      </c>
      <c r="D14" s="49" t="s">
        <v>169</v>
      </c>
      <c r="E14" s="52"/>
    </row>
    <row r="15" spans="1:7" s="45" customFormat="1" ht="86.4" x14ac:dyDescent="0.2">
      <c r="A15" s="49" t="s">
        <v>221</v>
      </c>
      <c r="B15" s="49" t="s">
        <v>172</v>
      </c>
      <c r="C15" s="243" t="s">
        <v>379</v>
      </c>
      <c r="D15" s="55" t="s">
        <v>174</v>
      </c>
      <c r="E15" s="52"/>
    </row>
    <row r="16" spans="1:7" s="45" customFormat="1" ht="100.8" x14ac:dyDescent="0.2">
      <c r="A16" s="49" t="s">
        <v>222</v>
      </c>
      <c r="B16" s="49" t="s">
        <v>175</v>
      </c>
      <c r="C16" s="243" t="s">
        <v>380</v>
      </c>
      <c r="D16" s="49" t="s">
        <v>169</v>
      </c>
      <c r="E16" s="52"/>
    </row>
    <row r="17" spans="1:5" s="45" customFormat="1" ht="129.6" x14ac:dyDescent="0.2">
      <c r="A17" s="49" t="s">
        <v>223</v>
      </c>
      <c r="B17" s="49" t="s">
        <v>176</v>
      </c>
      <c r="C17" s="243" t="s">
        <v>381</v>
      </c>
      <c r="D17" s="49" t="s">
        <v>169</v>
      </c>
      <c r="E17" s="52"/>
    </row>
    <row r="18" spans="1:5" s="45" customFormat="1" ht="86.4" x14ac:dyDescent="0.2">
      <c r="A18" s="49" t="s">
        <v>224</v>
      </c>
      <c r="B18" s="50" t="s">
        <v>123</v>
      </c>
      <c r="C18" s="243" t="s">
        <v>382</v>
      </c>
      <c r="D18" s="51" t="s">
        <v>192</v>
      </c>
      <c r="E18" s="52"/>
    </row>
    <row r="19" spans="1:5" s="45" customFormat="1" ht="244.8" x14ac:dyDescent="0.2">
      <c r="A19" s="49" t="s">
        <v>225</v>
      </c>
      <c r="B19" s="50" t="s">
        <v>50</v>
      </c>
      <c r="C19" s="243" t="s">
        <v>383</v>
      </c>
      <c r="D19" s="49" t="s">
        <v>193</v>
      </c>
      <c r="E19" s="52"/>
    </row>
    <row r="20" spans="1:5" s="45" customFormat="1" ht="84.6" x14ac:dyDescent="0.2">
      <c r="A20" s="49" t="s">
        <v>226</v>
      </c>
      <c r="B20" s="50" t="s">
        <v>133</v>
      </c>
      <c r="C20" s="243" t="s">
        <v>384</v>
      </c>
      <c r="D20" s="49" t="s">
        <v>193</v>
      </c>
      <c r="E20" s="52"/>
    </row>
    <row r="21" spans="1:5" s="45" customFormat="1" ht="51.75" customHeight="1" x14ac:dyDescent="0.2">
      <c r="A21" s="49" t="s">
        <v>227</v>
      </c>
      <c r="B21" s="49" t="s">
        <v>42</v>
      </c>
      <c r="C21" s="246" t="s">
        <v>405</v>
      </c>
      <c r="D21" s="49" t="s">
        <v>193</v>
      </c>
      <c r="E21" s="52"/>
    </row>
    <row r="22" spans="1:5" s="45" customFormat="1" ht="89.25" customHeight="1" thickBot="1" x14ac:dyDescent="0.25">
      <c r="A22" s="53" t="s">
        <v>228</v>
      </c>
      <c r="B22" s="53" t="s">
        <v>177</v>
      </c>
      <c r="C22" s="247" t="s">
        <v>406</v>
      </c>
      <c r="D22" s="49" t="s">
        <v>193</v>
      </c>
      <c r="E22" s="54"/>
    </row>
    <row r="23" spans="1:5" s="45" customFormat="1" ht="16.8" thickTop="1" thickBot="1" x14ac:dyDescent="0.25">
      <c r="A23" s="56" t="s">
        <v>59</v>
      </c>
      <c r="B23" s="263" t="s">
        <v>51</v>
      </c>
      <c r="C23" s="264"/>
      <c r="D23" s="264"/>
      <c r="E23" s="264"/>
    </row>
    <row r="24" spans="1:5" s="45" customFormat="1" ht="331.8" thickTop="1" x14ac:dyDescent="0.2">
      <c r="A24" s="55" t="s">
        <v>229</v>
      </c>
      <c r="B24" s="55" t="s">
        <v>55</v>
      </c>
      <c r="C24" s="62" t="s">
        <v>162</v>
      </c>
      <c r="D24" s="49" t="s">
        <v>193</v>
      </c>
      <c r="E24" s="78"/>
    </row>
    <row r="25" spans="1:5" s="45" customFormat="1" ht="150.6" customHeight="1" x14ac:dyDescent="0.2">
      <c r="A25" s="49" t="s">
        <v>230</v>
      </c>
      <c r="B25" s="49" t="s">
        <v>178</v>
      </c>
      <c r="C25" s="62" t="s">
        <v>163</v>
      </c>
      <c r="D25" s="49" t="s">
        <v>193</v>
      </c>
      <c r="E25" s="52"/>
    </row>
    <row r="26" spans="1:5" s="45" customFormat="1" ht="187.95" customHeight="1" thickBot="1" x14ac:dyDescent="0.25">
      <c r="A26" s="53" t="s">
        <v>231</v>
      </c>
      <c r="B26" s="53" t="s">
        <v>56</v>
      </c>
      <c r="C26" s="70" t="s">
        <v>179</v>
      </c>
      <c r="D26" s="49" t="s">
        <v>193</v>
      </c>
      <c r="E26" s="54"/>
    </row>
    <row r="27" spans="1:5" s="45" customFormat="1" ht="16.8" thickTop="1" thickBot="1" x14ac:dyDescent="0.25">
      <c r="A27" s="56" t="s">
        <v>62</v>
      </c>
      <c r="B27" s="263" t="s">
        <v>60</v>
      </c>
      <c r="C27" s="264"/>
      <c r="D27" s="264"/>
      <c r="E27" s="264"/>
    </row>
    <row r="28" spans="1:5" s="45" customFormat="1" ht="409.5" customHeight="1" thickTop="1" x14ac:dyDescent="0.2">
      <c r="A28" s="55" t="s">
        <v>232</v>
      </c>
      <c r="B28" s="55" t="s">
        <v>61</v>
      </c>
      <c r="C28" s="81" t="s">
        <v>211</v>
      </c>
      <c r="D28" s="49" t="s">
        <v>194</v>
      </c>
      <c r="E28" s="78"/>
    </row>
    <row r="29" spans="1:5" s="45" customFormat="1" ht="244.95" customHeight="1" x14ac:dyDescent="0.2">
      <c r="A29" s="49" t="s">
        <v>233</v>
      </c>
      <c r="B29" s="49" t="s">
        <v>180</v>
      </c>
      <c r="C29" s="188" t="s">
        <v>367</v>
      </c>
      <c r="D29" s="49" t="s">
        <v>195</v>
      </c>
      <c r="E29" s="52"/>
    </row>
    <row r="30" spans="1:5" s="45" customFormat="1" ht="16.2" thickBot="1" x14ac:dyDescent="0.25">
      <c r="A30" s="58" t="s">
        <v>63</v>
      </c>
      <c r="B30" s="259" t="s">
        <v>64</v>
      </c>
      <c r="C30" s="260"/>
      <c r="D30" s="260"/>
      <c r="E30" s="260"/>
    </row>
    <row r="31" spans="1:5" s="45" customFormat="1" ht="182.25" customHeight="1" thickTop="1" x14ac:dyDescent="0.2">
      <c r="A31" s="55" t="s">
        <v>234</v>
      </c>
      <c r="B31" s="55" t="s">
        <v>181</v>
      </c>
      <c r="C31" s="62" t="s">
        <v>150</v>
      </c>
      <c r="D31" s="49" t="s">
        <v>196</v>
      </c>
      <c r="E31" s="78"/>
    </row>
    <row r="32" spans="1:5" s="45" customFormat="1" ht="16.2" thickBot="1" x14ac:dyDescent="0.25">
      <c r="A32" s="58" t="s">
        <v>68</v>
      </c>
      <c r="B32" s="259" t="s">
        <v>69</v>
      </c>
      <c r="C32" s="260"/>
      <c r="D32" s="260"/>
      <c r="E32" s="260"/>
    </row>
    <row r="33" spans="1:9" s="45" customFormat="1" ht="112.2" customHeight="1" thickTop="1" x14ac:dyDescent="0.2">
      <c r="A33" s="55" t="s">
        <v>235</v>
      </c>
      <c r="B33" s="55" t="s">
        <v>71</v>
      </c>
      <c r="C33" s="81" t="s">
        <v>149</v>
      </c>
      <c r="D33" s="49" t="s">
        <v>197</v>
      </c>
      <c r="E33" s="78"/>
    </row>
    <row r="34" spans="1:9" s="45" customFormat="1" ht="16.2" thickBot="1" x14ac:dyDescent="0.25">
      <c r="A34" s="58" t="s">
        <v>72</v>
      </c>
      <c r="B34" s="259" t="s">
        <v>73</v>
      </c>
      <c r="C34" s="260"/>
      <c r="D34" s="260"/>
      <c r="E34" s="260"/>
      <c r="F34" s="73"/>
    </row>
    <row r="35" spans="1:9" s="45" customFormat="1" ht="207.75" customHeight="1" thickTop="1" x14ac:dyDescent="0.2">
      <c r="A35" s="55" t="s">
        <v>236</v>
      </c>
      <c r="B35" s="55" t="s">
        <v>126</v>
      </c>
      <c r="C35" s="245" t="s">
        <v>401</v>
      </c>
      <c r="D35" s="57" t="s">
        <v>400</v>
      </c>
      <c r="E35" s="79"/>
      <c r="F35" s="74"/>
      <c r="H35" s="75"/>
      <c r="I35" s="75"/>
    </row>
    <row r="36" spans="1:9" s="45" customFormat="1" ht="81" customHeight="1" x14ac:dyDescent="0.2">
      <c r="A36" s="49" t="s">
        <v>237</v>
      </c>
      <c r="B36" s="49" t="s">
        <v>97</v>
      </c>
      <c r="C36" s="244" t="s">
        <v>394</v>
      </c>
      <c r="D36" s="51" t="s">
        <v>393</v>
      </c>
      <c r="E36" s="79"/>
      <c r="F36" s="74"/>
      <c r="I36" s="76"/>
    </row>
    <row r="37" spans="1:9" s="45" customFormat="1" ht="87.75" customHeight="1" x14ac:dyDescent="0.2">
      <c r="A37" s="55" t="s">
        <v>238</v>
      </c>
      <c r="B37" s="55" t="s">
        <v>98</v>
      </c>
      <c r="C37" s="244" t="s">
        <v>395</v>
      </c>
      <c r="D37" s="57" t="s">
        <v>198</v>
      </c>
      <c r="E37" s="79"/>
      <c r="F37" s="74"/>
      <c r="I37" s="77"/>
    </row>
    <row r="38" spans="1:9" s="45" customFormat="1" ht="107.25" customHeight="1" x14ac:dyDescent="0.2">
      <c r="A38" s="49" t="s">
        <v>239</v>
      </c>
      <c r="B38" s="49" t="s">
        <v>99</v>
      </c>
      <c r="C38" s="244" t="s">
        <v>396</v>
      </c>
      <c r="D38" s="57" t="s">
        <v>199</v>
      </c>
      <c r="E38" s="79"/>
      <c r="F38" s="74"/>
    </row>
    <row r="39" spans="1:9" s="45" customFormat="1" ht="49.95" customHeight="1" x14ac:dyDescent="0.2">
      <c r="A39" s="49" t="s">
        <v>240</v>
      </c>
      <c r="B39" s="49" t="s">
        <v>100</v>
      </c>
      <c r="C39" s="63" t="s">
        <v>127</v>
      </c>
      <c r="D39" s="57" t="s">
        <v>199</v>
      </c>
      <c r="E39" s="79"/>
      <c r="F39" s="74"/>
    </row>
    <row r="40" spans="1:9" s="45" customFormat="1" ht="57.6" x14ac:dyDescent="0.2">
      <c r="A40" s="49" t="s">
        <v>241</v>
      </c>
      <c r="B40" s="49" t="s">
        <v>101</v>
      </c>
      <c r="C40" s="244" t="s">
        <v>392</v>
      </c>
      <c r="D40" s="57" t="s">
        <v>391</v>
      </c>
      <c r="E40" s="79"/>
      <c r="F40" s="74"/>
    </row>
    <row r="41" spans="1:9" s="45" customFormat="1" ht="83.25" customHeight="1" x14ac:dyDescent="0.2">
      <c r="A41" s="55" t="s">
        <v>242</v>
      </c>
      <c r="B41" s="55" t="s">
        <v>102</v>
      </c>
      <c r="C41" s="245" t="s">
        <v>397</v>
      </c>
      <c r="D41" s="57" t="s">
        <v>199</v>
      </c>
      <c r="E41" s="79"/>
      <c r="F41" s="74"/>
    </row>
    <row r="42" spans="1:9" s="45" customFormat="1" ht="85.5" customHeight="1" x14ac:dyDescent="0.2">
      <c r="A42" s="49" t="s">
        <v>243</v>
      </c>
      <c r="B42" s="49" t="s">
        <v>103</v>
      </c>
      <c r="C42" s="244" t="s">
        <v>398</v>
      </c>
      <c r="D42" s="57" t="s">
        <v>200</v>
      </c>
      <c r="E42" s="79"/>
      <c r="F42" s="74"/>
    </row>
    <row r="43" spans="1:9" s="45" customFormat="1" ht="81" customHeight="1" x14ac:dyDescent="0.2">
      <c r="A43" s="55" t="s">
        <v>244</v>
      </c>
      <c r="B43" s="55" t="s">
        <v>104</v>
      </c>
      <c r="C43" s="245" t="s">
        <v>399</v>
      </c>
      <c r="D43" s="57" t="s">
        <v>200</v>
      </c>
      <c r="E43" s="79"/>
      <c r="F43" s="74"/>
    </row>
    <row r="44" spans="1:9" s="45" customFormat="1" ht="49.95" customHeight="1" x14ac:dyDescent="0.2">
      <c r="A44" s="55" t="s">
        <v>245</v>
      </c>
      <c r="B44" s="55" t="s">
        <v>92</v>
      </c>
      <c r="C44" s="62" t="s">
        <v>128</v>
      </c>
      <c r="D44" s="57" t="s">
        <v>199</v>
      </c>
      <c r="E44" s="79"/>
      <c r="F44" s="74"/>
    </row>
    <row r="45" spans="1:9" s="45" customFormat="1" ht="49.95" customHeight="1" x14ac:dyDescent="0.2">
      <c r="A45" s="55" t="s">
        <v>246</v>
      </c>
      <c r="B45" s="55" t="s">
        <v>93</v>
      </c>
      <c r="C45" s="62" t="s">
        <v>129</v>
      </c>
      <c r="D45" s="57" t="s">
        <v>199</v>
      </c>
      <c r="E45" s="79"/>
      <c r="F45" s="74"/>
    </row>
    <row r="46" spans="1:9" s="45" customFormat="1" ht="49.95" customHeight="1" x14ac:dyDescent="0.2">
      <c r="A46" s="55" t="s">
        <v>247</v>
      </c>
      <c r="B46" s="55" t="s">
        <v>201</v>
      </c>
      <c r="C46" s="62" t="s">
        <v>130</v>
      </c>
      <c r="D46" s="57" t="s">
        <v>199</v>
      </c>
      <c r="E46" s="79"/>
      <c r="F46" s="74"/>
    </row>
    <row r="47" spans="1:9" s="45" customFormat="1" ht="49.95" customHeight="1" x14ac:dyDescent="0.2">
      <c r="A47" s="55" t="s">
        <v>248</v>
      </c>
      <c r="B47" s="55" t="s">
        <v>202</v>
      </c>
      <c r="C47" s="62" t="s">
        <v>131</v>
      </c>
      <c r="D47" s="57" t="s">
        <v>199</v>
      </c>
      <c r="E47" s="79"/>
      <c r="F47" s="74"/>
    </row>
    <row r="48" spans="1:9" s="45" customFormat="1" ht="16.2" thickBot="1" x14ac:dyDescent="0.25">
      <c r="A48" s="58" t="s">
        <v>83</v>
      </c>
      <c r="B48" s="259" t="s">
        <v>84</v>
      </c>
      <c r="C48" s="260"/>
      <c r="D48" s="260"/>
      <c r="E48" s="260"/>
    </row>
    <row r="49" spans="1:5" s="45" customFormat="1" ht="409.5" customHeight="1" thickTop="1" x14ac:dyDescent="0.2">
      <c r="A49" s="55" t="s">
        <v>236</v>
      </c>
      <c r="B49" s="59" t="s">
        <v>85</v>
      </c>
      <c r="C49" s="71" t="s">
        <v>148</v>
      </c>
      <c r="D49" s="57" t="s">
        <v>205</v>
      </c>
      <c r="E49" s="79"/>
    </row>
    <row r="50" spans="1:5" s="45" customFormat="1" ht="16.2" thickBot="1" x14ac:dyDescent="0.25">
      <c r="A50" s="58" t="s">
        <v>86</v>
      </c>
      <c r="B50" s="259" t="s">
        <v>87</v>
      </c>
      <c r="C50" s="260"/>
      <c r="D50" s="260"/>
      <c r="E50" s="260"/>
    </row>
    <row r="51" spans="1:5" s="45" customFormat="1" ht="104.25" customHeight="1" thickTop="1" x14ac:dyDescent="0.2">
      <c r="A51" s="49" t="s">
        <v>249</v>
      </c>
      <c r="B51" s="49" t="s">
        <v>109</v>
      </c>
      <c r="C51" s="63" t="s">
        <v>124</v>
      </c>
      <c r="D51" s="57" t="s">
        <v>203</v>
      </c>
      <c r="E51" s="79"/>
    </row>
    <row r="52" spans="1:5" s="45" customFormat="1" ht="117" customHeight="1" x14ac:dyDescent="0.2">
      <c r="A52" s="49" t="s">
        <v>250</v>
      </c>
      <c r="B52" s="49" t="s">
        <v>182</v>
      </c>
      <c r="C52" s="63" t="s">
        <v>125</v>
      </c>
      <c r="D52" s="57" t="s">
        <v>204</v>
      </c>
      <c r="E52" s="79"/>
    </row>
    <row r="53" spans="1:5" s="45" customFormat="1" ht="409.5" customHeight="1" x14ac:dyDescent="0.2">
      <c r="A53" s="49" t="s">
        <v>251</v>
      </c>
      <c r="B53" s="49" t="s">
        <v>183</v>
      </c>
      <c r="C53" s="63" t="s">
        <v>161</v>
      </c>
      <c r="D53" s="51" t="s">
        <v>169</v>
      </c>
      <c r="E53" s="79"/>
    </row>
    <row r="54" spans="1:5" s="45" customFormat="1" ht="166.5" customHeight="1" thickBot="1" x14ac:dyDescent="0.25">
      <c r="A54" s="49" t="s">
        <v>252</v>
      </c>
      <c r="B54" s="49" t="s">
        <v>184</v>
      </c>
      <c r="C54" s="69" t="s">
        <v>160</v>
      </c>
      <c r="D54" s="60" t="s">
        <v>204</v>
      </c>
      <c r="E54" s="80"/>
    </row>
    <row r="55" spans="1:5" s="45" customFormat="1" ht="16.2" thickBot="1" x14ac:dyDescent="0.25">
      <c r="A55" s="61" t="s">
        <v>111</v>
      </c>
      <c r="B55" s="261" t="s">
        <v>112</v>
      </c>
      <c r="C55" s="262"/>
      <c r="D55" s="262"/>
      <c r="E55" s="262"/>
    </row>
    <row r="56" spans="1:5" s="45" customFormat="1" ht="150.6" customHeight="1" thickTop="1" x14ac:dyDescent="0.2">
      <c r="A56" s="55" t="s">
        <v>253</v>
      </c>
      <c r="B56" s="55" t="s">
        <v>115</v>
      </c>
      <c r="C56" s="62" t="s">
        <v>135</v>
      </c>
      <c r="D56" s="57" t="s">
        <v>206</v>
      </c>
      <c r="E56" s="78"/>
    </row>
    <row r="57" spans="1:5" s="45" customFormat="1" ht="101.4" customHeight="1" x14ac:dyDescent="0.2">
      <c r="A57" s="49" t="s">
        <v>254</v>
      </c>
      <c r="B57" s="49" t="s">
        <v>185</v>
      </c>
      <c r="C57" s="63" t="s">
        <v>136</v>
      </c>
      <c r="D57" s="57" t="s">
        <v>207</v>
      </c>
      <c r="E57" s="52"/>
    </row>
    <row r="58" spans="1:5" s="45" customFormat="1" ht="136.94999999999999" customHeight="1" x14ac:dyDescent="0.2">
      <c r="A58" s="49" t="s">
        <v>255</v>
      </c>
      <c r="B58" s="49" t="s">
        <v>186</v>
      </c>
      <c r="C58" s="63" t="s">
        <v>158</v>
      </c>
      <c r="D58" s="51" t="s">
        <v>208</v>
      </c>
      <c r="E58" s="52"/>
    </row>
    <row r="59" spans="1:5" s="45" customFormat="1" ht="150" customHeight="1" x14ac:dyDescent="0.2">
      <c r="A59" s="49" t="s">
        <v>256</v>
      </c>
      <c r="B59" s="49" t="s">
        <v>187</v>
      </c>
      <c r="C59" s="67" t="s">
        <v>142</v>
      </c>
      <c r="D59" s="51" t="s">
        <v>209</v>
      </c>
      <c r="E59" s="52"/>
    </row>
    <row r="60" spans="1:5" s="45" customFormat="1" ht="195.6" customHeight="1" x14ac:dyDescent="0.2">
      <c r="A60" s="49" t="s">
        <v>257</v>
      </c>
      <c r="B60" s="49" t="s">
        <v>188</v>
      </c>
      <c r="C60" s="63" t="s">
        <v>143</v>
      </c>
      <c r="D60" s="51" t="s">
        <v>209</v>
      </c>
      <c r="E60" s="52"/>
    </row>
    <row r="61" spans="1:5" s="45" customFormat="1" ht="226.2" customHeight="1" x14ac:dyDescent="0.2">
      <c r="A61" s="49" t="s">
        <v>258</v>
      </c>
      <c r="B61" s="49" t="s">
        <v>189</v>
      </c>
      <c r="C61" s="63" t="s">
        <v>144</v>
      </c>
      <c r="D61" s="51" t="s">
        <v>209</v>
      </c>
      <c r="E61" s="52"/>
    </row>
    <row r="62" spans="1:5" s="45" customFormat="1" ht="172.95" customHeight="1" x14ac:dyDescent="0.2">
      <c r="A62" s="49" t="s">
        <v>259</v>
      </c>
      <c r="B62" s="49" t="s">
        <v>190</v>
      </c>
      <c r="C62" s="63" t="s">
        <v>145</v>
      </c>
      <c r="D62" s="51" t="s">
        <v>209</v>
      </c>
      <c r="E62" s="52"/>
    </row>
    <row r="63" spans="1:5" s="45" customFormat="1" ht="169.95" customHeight="1" x14ac:dyDescent="0.2">
      <c r="A63" s="49" t="s">
        <v>260</v>
      </c>
      <c r="B63" s="49" t="s">
        <v>120</v>
      </c>
      <c r="C63" s="63" t="s">
        <v>146</v>
      </c>
      <c r="D63" s="51" t="s">
        <v>209</v>
      </c>
      <c r="E63" s="52"/>
    </row>
    <row r="64" spans="1:5" s="45" customFormat="1" ht="178.95" customHeight="1" x14ac:dyDescent="0.2">
      <c r="A64" s="49" t="s">
        <v>261</v>
      </c>
      <c r="B64" s="49" t="s">
        <v>122</v>
      </c>
      <c r="C64" s="68" t="s">
        <v>147</v>
      </c>
      <c r="D64" s="51" t="s">
        <v>193</v>
      </c>
      <c r="E64" s="52"/>
    </row>
    <row r="65" spans="1:5" s="45" customFormat="1" ht="170.4" customHeight="1" x14ac:dyDescent="0.2">
      <c r="A65" s="49" t="s">
        <v>262</v>
      </c>
      <c r="B65" s="49" t="s">
        <v>191</v>
      </c>
      <c r="C65" s="66" t="s">
        <v>140</v>
      </c>
      <c r="D65" s="51" t="s">
        <v>193</v>
      </c>
      <c r="E65" s="52"/>
    </row>
    <row r="66" spans="1:5" s="45" customFormat="1" ht="383.25" customHeight="1" x14ac:dyDescent="0.2">
      <c r="A66" s="49" t="s">
        <v>263</v>
      </c>
      <c r="B66" s="49" t="s">
        <v>138</v>
      </c>
      <c r="C66" s="63" t="s">
        <v>141</v>
      </c>
      <c r="D66" s="51" t="s">
        <v>193</v>
      </c>
      <c r="E66" s="52"/>
    </row>
    <row r="67" spans="1:5" ht="102.75" customHeight="1" x14ac:dyDescent="0.3">
      <c r="A67" s="49" t="s">
        <v>264</v>
      </c>
      <c r="B67" s="49" t="s">
        <v>152</v>
      </c>
      <c r="C67" s="72" t="s">
        <v>164</v>
      </c>
      <c r="D67" s="51" t="s">
        <v>193</v>
      </c>
      <c r="E67" s="52"/>
    </row>
    <row r="68" spans="1:5" ht="409.5" customHeight="1" x14ac:dyDescent="0.3">
      <c r="A68" s="49" t="s">
        <v>153</v>
      </c>
      <c r="B68" s="49" t="s">
        <v>154</v>
      </c>
      <c r="C68" s="63" t="s">
        <v>157</v>
      </c>
      <c r="D68" s="51" t="s">
        <v>210</v>
      </c>
      <c r="E68" s="52"/>
    </row>
  </sheetData>
  <protectedRanges>
    <protectedRange sqref="A67:A68" name="Oblast2_4_1"/>
  </protectedRanges>
  <mergeCells count="12">
    <mergeCell ref="A1:C1"/>
    <mergeCell ref="C2:D2"/>
    <mergeCell ref="B4:E4"/>
    <mergeCell ref="B12:E12"/>
    <mergeCell ref="B48:E48"/>
    <mergeCell ref="B50:E50"/>
    <mergeCell ref="B55:E55"/>
    <mergeCell ref="B23:E23"/>
    <mergeCell ref="B27:E27"/>
    <mergeCell ref="B30:E30"/>
    <mergeCell ref="B32:E32"/>
    <mergeCell ref="B34:E34"/>
  </mergeCells>
  <pageMargins left="0.51041666666666663" right="0.25" top="0.75" bottom="0.75" header="0.3" footer="0.3"/>
  <pageSetup paperSize="8" scale="70" orientation="landscape" r:id="rId1"/>
  <headerFooter>
    <oddHeader>&amp;C&amp;"Verdana"&amp;7&amp;K000000 SŽ: Interní&amp;1#_x000D_</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1">
    <pageSetUpPr fitToPage="1"/>
  </sheetPr>
  <dimension ref="A1:O44"/>
  <sheetViews>
    <sheetView showGridLines="0" topLeftCell="B2" zoomScale="85" zoomScaleNormal="85" zoomScaleSheetLayoutView="85" workbookViewId="0">
      <selection activeCell="K28" sqref="K28:K42"/>
    </sheetView>
  </sheetViews>
  <sheetFormatPr defaultColWidth="7.453125" defaultRowHeight="10.199999999999999" x14ac:dyDescent="0.2"/>
  <cols>
    <col min="1" max="1" width="2.453125" style="155" hidden="1" customWidth="1"/>
    <col min="2" max="2" width="7" style="155" customWidth="1"/>
    <col min="3" max="3" width="8.6328125" style="155" customWidth="1"/>
    <col min="4" max="4" width="8.08984375" style="155" customWidth="1"/>
    <col min="5" max="5" width="9.36328125" style="155" customWidth="1"/>
    <col min="6" max="6" width="60.6328125" style="155" customWidth="1"/>
    <col min="7" max="7" width="7.36328125" style="187" customWidth="1"/>
    <col min="8" max="8" width="10.6328125" style="187" customWidth="1"/>
    <col min="9" max="9" width="8.90625" style="187" customWidth="1"/>
    <col min="10" max="10" width="8.26953125" style="187" customWidth="1"/>
    <col min="11" max="11" width="10.453125" style="187" customWidth="1"/>
    <col min="12" max="12" width="15.453125" style="187" customWidth="1"/>
    <col min="13" max="14" width="23.08984375" style="155" customWidth="1"/>
    <col min="15" max="15" width="7.453125" style="155" customWidth="1"/>
    <col min="16" max="16384" width="7.453125" style="155"/>
  </cols>
  <sheetData>
    <row r="1" spans="1:15" s="82" customFormat="1" ht="22.2" thickTop="1" thickBot="1" x14ac:dyDescent="0.25">
      <c r="B1" s="270" t="s">
        <v>269</v>
      </c>
      <c r="C1" s="271"/>
      <c r="D1" s="271"/>
      <c r="E1" s="83"/>
      <c r="F1" s="83" t="s">
        <v>270</v>
      </c>
      <c r="G1" s="83"/>
      <c r="H1" s="84"/>
      <c r="I1" s="85"/>
      <c r="J1" s="86"/>
      <c r="K1" s="86"/>
      <c r="L1" s="87" t="str">
        <f>D3</f>
        <v>SO 98-98</v>
      </c>
      <c r="M1" s="88"/>
    </row>
    <row r="2" spans="1:15" s="82" customFormat="1" ht="36" thickTop="1" thickBot="1" x14ac:dyDescent="0.25">
      <c r="B2" s="272" t="s">
        <v>271</v>
      </c>
      <c r="C2" s="273"/>
      <c r="D2" s="89"/>
      <c r="E2" s="90"/>
      <c r="F2" s="91" t="s">
        <v>23</v>
      </c>
      <c r="G2" s="92"/>
      <c r="H2" s="93"/>
      <c r="I2" s="274" t="s">
        <v>272</v>
      </c>
      <c r="J2" s="275"/>
      <c r="K2" s="276">
        <f>SUMIFS(L:L,B:B,"SOUČET")</f>
        <v>0</v>
      </c>
      <c r="L2" s="277"/>
    </row>
    <row r="3" spans="1:15" s="82" customFormat="1" ht="41.4" customHeight="1" thickTop="1" thickBot="1" x14ac:dyDescent="0.25">
      <c r="B3" s="94" t="s">
        <v>273</v>
      </c>
      <c r="C3" s="95"/>
      <c r="D3" s="278" t="s">
        <v>265</v>
      </c>
      <c r="E3" s="278"/>
      <c r="F3" s="96" t="s">
        <v>10</v>
      </c>
      <c r="G3" s="97"/>
      <c r="H3" s="98"/>
      <c r="I3" s="99"/>
      <c r="J3" s="100"/>
      <c r="K3" s="279"/>
      <c r="L3" s="280"/>
    </row>
    <row r="4" spans="1:15" s="82" customFormat="1" ht="13.8" thickTop="1" x14ac:dyDescent="0.2">
      <c r="B4" s="281" t="s">
        <v>274</v>
      </c>
      <c r="C4" s="282"/>
      <c r="D4" s="283"/>
      <c r="E4" s="101" t="s">
        <v>275</v>
      </c>
      <c r="F4" s="102" t="str">
        <f>IF(E4=0,"",VLOOKUP(E4,'[1]Kategorie monitoringu'!A1:B26,2,FALSE))</f>
        <v>SO 98-98 – Všeobecný objekt</v>
      </c>
      <c r="G4" s="103"/>
      <c r="H4" s="104"/>
      <c r="I4" s="284" t="s">
        <v>276</v>
      </c>
      <c r="J4" s="285"/>
      <c r="K4" s="105"/>
      <c r="L4" s="106"/>
    </row>
    <row r="5" spans="1:15" s="82" customFormat="1" ht="13.2" x14ac:dyDescent="0.2">
      <c r="B5" s="107" t="s">
        <v>277</v>
      </c>
      <c r="C5" s="108"/>
      <c r="D5" s="108"/>
      <c r="E5" s="101" t="s">
        <v>278</v>
      </c>
      <c r="F5" s="286" t="str">
        <f>IF((E5="Stádium 2"),"  Dokumentace pro územní řízení - DUR",(IF((E5="Stádium 3"),"  Projektová dokumentace (DOS/DSP)","")))</f>
        <v xml:space="preserve">  Projektová dokumentace (DOS/DSP)</v>
      </c>
      <c r="G5" s="286"/>
      <c r="H5" s="287"/>
      <c r="I5" s="288" t="s">
        <v>279</v>
      </c>
      <c r="J5" s="283"/>
      <c r="K5" s="109" t="s">
        <v>332</v>
      </c>
      <c r="L5" s="110"/>
    </row>
    <row r="6" spans="1:15" s="82" customFormat="1" ht="13.8" x14ac:dyDescent="0.3">
      <c r="B6" s="107" t="s">
        <v>280</v>
      </c>
      <c r="C6" s="108"/>
      <c r="D6" s="108"/>
      <c r="E6" s="111" t="s">
        <v>281</v>
      </c>
      <c r="F6" s="289"/>
      <c r="G6" s="289"/>
      <c r="H6" s="290"/>
      <c r="I6" s="288" t="s">
        <v>282</v>
      </c>
      <c r="J6" s="283"/>
      <c r="K6" s="109" t="s">
        <v>333</v>
      </c>
      <c r="L6" s="110"/>
      <c r="O6" s="112"/>
    </row>
    <row r="7" spans="1:15" s="82" customFormat="1" ht="13.2" x14ac:dyDescent="0.2">
      <c r="B7" s="291" t="s">
        <v>283</v>
      </c>
      <c r="C7" s="292"/>
      <c r="D7" s="292"/>
      <c r="E7" s="113"/>
      <c r="F7" s="293" t="s">
        <v>284</v>
      </c>
      <c r="G7" s="294"/>
      <c r="H7" s="295"/>
      <c r="I7" s="296" t="s">
        <v>285</v>
      </c>
      <c r="J7" s="282"/>
      <c r="K7" s="114">
        <v>2024</v>
      </c>
      <c r="L7" s="110"/>
      <c r="O7" s="115"/>
    </row>
    <row r="8" spans="1:15" s="82" customFormat="1" ht="13.8" thickBot="1" x14ac:dyDescent="0.25">
      <c r="B8" s="297" t="s">
        <v>286</v>
      </c>
      <c r="C8" s="298"/>
      <c r="D8" s="298"/>
      <c r="E8" s="116"/>
      <c r="F8" s="117" t="s">
        <v>287</v>
      </c>
      <c r="G8" s="299" t="s">
        <v>288</v>
      </c>
      <c r="H8" s="300"/>
      <c r="I8" s="301" t="s">
        <v>289</v>
      </c>
      <c r="J8" s="292"/>
      <c r="K8" s="118"/>
      <c r="L8" s="119"/>
    </row>
    <row r="9" spans="1:15" s="82" customFormat="1" x14ac:dyDescent="0.2">
      <c r="B9" s="304" t="str">
        <f>F2</f>
        <v>Prostá elektrizace vč. ETCS trati Rudoltice v Čechách - Lanškroun</v>
      </c>
      <c r="C9" s="305"/>
      <c r="D9" s="305"/>
      <c r="E9" s="305"/>
      <c r="F9" s="305"/>
      <c r="G9" s="305"/>
      <c r="H9" s="305"/>
      <c r="I9" s="305"/>
      <c r="J9" s="305"/>
      <c r="K9" s="120" t="str">
        <f>$I$5</f>
        <v>ISPROFIN:</v>
      </c>
      <c r="L9" s="121" t="str">
        <f>K5</f>
        <v>553353005</v>
      </c>
    </row>
    <row r="10" spans="1:15" s="82" customFormat="1" x14ac:dyDescent="0.2">
      <c r="B10" s="306" t="s">
        <v>290</v>
      </c>
      <c r="C10" s="308" t="s">
        <v>291</v>
      </c>
      <c r="D10" s="308" t="s">
        <v>292</v>
      </c>
      <c r="E10" s="308" t="s">
        <v>293</v>
      </c>
      <c r="F10" s="310" t="s">
        <v>294</v>
      </c>
      <c r="G10" s="310" t="s">
        <v>295</v>
      </c>
      <c r="H10" s="310" t="s">
        <v>296</v>
      </c>
      <c r="I10" s="308" t="s">
        <v>297</v>
      </c>
      <c r="J10" s="308" t="s">
        <v>298</v>
      </c>
      <c r="K10" s="302" t="s">
        <v>299</v>
      </c>
      <c r="L10" s="303"/>
    </row>
    <row r="11" spans="1:15" s="82" customFormat="1" x14ac:dyDescent="0.2">
      <c r="B11" s="306"/>
      <c r="C11" s="308"/>
      <c r="D11" s="308"/>
      <c r="E11" s="308"/>
      <c r="F11" s="310"/>
      <c r="G11" s="310"/>
      <c r="H11" s="310"/>
      <c r="I11" s="308"/>
      <c r="J11" s="308"/>
      <c r="K11" s="302"/>
      <c r="L11" s="303"/>
    </row>
    <row r="12" spans="1:15" s="82" customFormat="1" ht="12.6" thickBot="1" x14ac:dyDescent="0.25">
      <c r="B12" s="307"/>
      <c r="C12" s="309"/>
      <c r="D12" s="309"/>
      <c r="E12" s="309"/>
      <c r="F12" s="311"/>
      <c r="G12" s="311"/>
      <c r="H12" s="311"/>
      <c r="I12" s="309"/>
      <c r="J12" s="309"/>
      <c r="K12" s="122" t="s">
        <v>300</v>
      </c>
      <c r="L12" s="123" t="s">
        <v>301</v>
      </c>
    </row>
    <row r="13" spans="1:15" s="130" customFormat="1" ht="13.8" thickBot="1" x14ac:dyDescent="0.25">
      <c r="A13" s="124" t="s">
        <v>302</v>
      </c>
      <c r="B13" s="125" t="s">
        <v>303</v>
      </c>
      <c r="C13" s="126">
        <v>1</v>
      </c>
      <c r="D13" s="127"/>
      <c r="E13" s="127"/>
      <c r="F13" s="128" t="s">
        <v>304</v>
      </c>
      <c r="G13" s="126"/>
      <c r="H13" s="126"/>
      <c r="I13" s="126"/>
      <c r="J13" s="126"/>
      <c r="K13" s="126"/>
      <c r="L13" s="129"/>
    </row>
    <row r="14" spans="1:15" s="130" customFormat="1" ht="10.8" thickBot="1" x14ac:dyDescent="0.25">
      <c r="A14" s="130" t="s">
        <v>305</v>
      </c>
      <c r="B14" s="131">
        <f>1+MAX($B$13:B13)</f>
        <v>1</v>
      </c>
      <c r="C14" s="132" t="str">
        <f>IF(B14&lt;10,CONCATENATE("VSEOB00",B14),CONCATENATE("VSEOB0",B14))</f>
        <v>VSEOB001</v>
      </c>
      <c r="D14" s="133"/>
      <c r="E14" s="132" t="s">
        <v>306</v>
      </c>
      <c r="F14" s="134" t="s">
        <v>307</v>
      </c>
      <c r="G14" s="132" t="s">
        <v>308</v>
      </c>
      <c r="H14" s="135">
        <v>1</v>
      </c>
      <c r="I14" s="132"/>
      <c r="J14" s="136" t="str">
        <f>IF(I14=0,"",I14*H14)</f>
        <v/>
      </c>
      <c r="K14" s="137"/>
      <c r="L14" s="138">
        <f>ROUND((ROUND(H14,3))*(ROUND(K14,2)),2)</f>
        <v>0</v>
      </c>
    </row>
    <row r="15" spans="1:15" s="130" customFormat="1" x14ac:dyDescent="0.2">
      <c r="A15" s="130" t="s">
        <v>309</v>
      </c>
      <c r="B15" s="139"/>
      <c r="F15" s="140" t="s">
        <v>310</v>
      </c>
      <c r="G15" s="141"/>
      <c r="H15" s="141"/>
      <c r="I15" s="141"/>
      <c r="J15" s="141"/>
      <c r="K15" s="141"/>
      <c r="L15" s="142"/>
    </row>
    <row r="16" spans="1:15" s="130" customFormat="1" x14ac:dyDescent="0.2">
      <c r="A16" s="130" t="s">
        <v>311</v>
      </c>
      <c r="B16" s="139"/>
      <c r="F16" s="143" t="s">
        <v>312</v>
      </c>
      <c r="G16" s="141"/>
      <c r="H16" s="141"/>
      <c r="I16" s="141"/>
      <c r="J16" s="141"/>
      <c r="K16" s="141"/>
      <c r="L16" s="142"/>
    </row>
    <row r="17" spans="1:12" s="130" customFormat="1" ht="51.6" thickBot="1" x14ac:dyDescent="0.25">
      <c r="A17" s="130" t="s">
        <v>313</v>
      </c>
      <c r="B17" s="144"/>
      <c r="C17" s="145"/>
      <c r="D17" s="145"/>
      <c r="E17" s="145"/>
      <c r="F17" s="146" t="s">
        <v>314</v>
      </c>
      <c r="G17" s="147"/>
      <c r="H17" s="147"/>
      <c r="I17" s="147"/>
      <c r="J17" s="147"/>
      <c r="K17" s="147"/>
      <c r="L17" s="148"/>
    </row>
    <row r="18" spans="1:12" s="130" customFormat="1" ht="10.8" thickBot="1" x14ac:dyDescent="0.25">
      <c r="A18" s="130" t="s">
        <v>305</v>
      </c>
      <c r="B18" s="131">
        <f>1+MAX($B$13:B17)</f>
        <v>2</v>
      </c>
      <c r="C18" s="132" t="str">
        <f>IF(B18&lt;10,CONCATENATE("VSEOB00",B18),CONCATENATE("VSEOB0",B18))</f>
        <v>VSEOB002</v>
      </c>
      <c r="D18" s="133"/>
      <c r="E18" s="132" t="s">
        <v>306</v>
      </c>
      <c r="F18" s="134" t="s">
        <v>315</v>
      </c>
      <c r="G18" s="132" t="s">
        <v>308</v>
      </c>
      <c r="H18" s="135">
        <v>1</v>
      </c>
      <c r="I18" s="132"/>
      <c r="J18" s="136" t="str">
        <f>IF(I18=0,"",I18*H18)</f>
        <v/>
      </c>
      <c r="K18" s="137"/>
      <c r="L18" s="138">
        <f>ROUND((ROUND(H18,3))*(ROUND(K18,2)),2)</f>
        <v>0</v>
      </c>
    </row>
    <row r="19" spans="1:12" s="130" customFormat="1" x14ac:dyDescent="0.2">
      <c r="A19" s="130" t="s">
        <v>309</v>
      </c>
      <c r="B19" s="139"/>
      <c r="F19" s="140" t="s">
        <v>316</v>
      </c>
      <c r="G19" s="141"/>
      <c r="H19" s="141"/>
      <c r="I19" s="141"/>
      <c r="J19" s="141"/>
      <c r="K19" s="141"/>
      <c r="L19" s="142"/>
    </row>
    <row r="20" spans="1:12" s="130" customFormat="1" x14ac:dyDescent="0.2">
      <c r="A20" s="130" t="s">
        <v>311</v>
      </c>
      <c r="B20" s="139"/>
      <c r="F20" s="143" t="s">
        <v>312</v>
      </c>
      <c r="G20" s="141"/>
      <c r="H20" s="141"/>
      <c r="I20" s="141"/>
      <c r="J20" s="141"/>
      <c r="K20" s="141"/>
      <c r="L20" s="142"/>
    </row>
    <row r="21" spans="1:12" s="130" customFormat="1" ht="72" thickBot="1" x14ac:dyDescent="0.25">
      <c r="A21" s="130" t="s">
        <v>313</v>
      </c>
      <c r="B21" s="144"/>
      <c r="C21" s="145"/>
      <c r="D21" s="145"/>
      <c r="E21" s="145"/>
      <c r="F21" s="146" t="s">
        <v>317</v>
      </c>
      <c r="G21" s="147"/>
      <c r="H21" s="147"/>
      <c r="I21" s="147"/>
      <c r="J21" s="147"/>
      <c r="K21" s="147"/>
      <c r="L21" s="148"/>
    </row>
    <row r="22" spans="1:12" s="130" customFormat="1" ht="10.8" thickBot="1" x14ac:dyDescent="0.25">
      <c r="A22" s="130" t="s">
        <v>305</v>
      </c>
      <c r="B22" s="131">
        <f>1+MAX($B$13:B21)</f>
        <v>3</v>
      </c>
      <c r="C22" s="132" t="str">
        <f>IF(B22&lt;10,CONCATENATE("VSEOB00",B22),CONCATENATE("VSEOB0",B22))</f>
        <v>VSEOB003</v>
      </c>
      <c r="D22" s="133"/>
      <c r="E22" s="132" t="s">
        <v>306</v>
      </c>
      <c r="F22" s="134" t="s">
        <v>318</v>
      </c>
      <c r="G22" s="132" t="s">
        <v>308</v>
      </c>
      <c r="H22" s="135">
        <v>1</v>
      </c>
      <c r="I22" s="132"/>
      <c r="J22" s="136" t="str">
        <f>IF(I22=0,"",I22*H22)</f>
        <v/>
      </c>
      <c r="K22" s="137"/>
      <c r="L22" s="138">
        <f>ROUND((ROUND(H22,3))*(ROUND(K22,2)),2)</f>
        <v>0</v>
      </c>
    </row>
    <row r="23" spans="1:12" s="130" customFormat="1" x14ac:dyDescent="0.2">
      <c r="A23" s="130" t="s">
        <v>309</v>
      </c>
      <c r="B23" s="139"/>
      <c r="F23" s="140" t="s">
        <v>319</v>
      </c>
      <c r="G23" s="141"/>
      <c r="H23" s="141"/>
      <c r="I23" s="141"/>
      <c r="J23" s="141"/>
      <c r="K23" s="141"/>
      <c r="L23" s="142"/>
    </row>
    <row r="24" spans="1:12" s="130" customFormat="1" x14ac:dyDescent="0.2">
      <c r="A24" s="130" t="s">
        <v>311</v>
      </c>
      <c r="B24" s="139"/>
      <c r="F24" s="143" t="s">
        <v>312</v>
      </c>
      <c r="G24" s="141"/>
      <c r="H24" s="141"/>
      <c r="I24" s="141"/>
      <c r="J24" s="141"/>
      <c r="K24" s="141"/>
      <c r="L24" s="142"/>
    </row>
    <row r="25" spans="1:12" s="130" customFormat="1" ht="31.2" thickBot="1" x14ac:dyDescent="0.25">
      <c r="A25" s="130" t="s">
        <v>313</v>
      </c>
      <c r="B25" s="144"/>
      <c r="C25" s="145"/>
      <c r="D25" s="145"/>
      <c r="E25" s="145"/>
      <c r="F25" s="146" t="s">
        <v>320</v>
      </c>
      <c r="G25" s="147"/>
      <c r="H25" s="147"/>
      <c r="I25" s="147"/>
      <c r="J25" s="147"/>
      <c r="K25" s="147"/>
      <c r="L25" s="148"/>
    </row>
    <row r="26" spans="1:12" ht="13.8" thickBot="1" x14ac:dyDescent="0.25">
      <c r="A26" s="149" t="s">
        <v>321</v>
      </c>
      <c r="B26" s="150" t="s">
        <v>322</v>
      </c>
      <c r="C26" s="151" t="s">
        <v>323</v>
      </c>
      <c r="D26" s="152"/>
      <c r="E26" s="152"/>
      <c r="F26" s="153" t="s">
        <v>304</v>
      </c>
      <c r="G26" s="151"/>
      <c r="H26" s="151"/>
      <c r="I26" s="151"/>
      <c r="J26" s="151"/>
      <c r="K26" s="151"/>
      <c r="L26" s="154">
        <f>SUM(L14:L25)</f>
        <v>0</v>
      </c>
    </row>
    <row r="27" spans="1:12" s="162" customFormat="1" ht="13.8" thickBot="1" x14ac:dyDescent="0.25">
      <c r="A27" s="156" t="s">
        <v>302</v>
      </c>
      <c r="B27" s="157" t="s">
        <v>303</v>
      </c>
      <c r="C27" s="158">
        <v>2</v>
      </c>
      <c r="D27" s="159"/>
      <c r="E27" s="159"/>
      <c r="F27" s="160" t="s">
        <v>324</v>
      </c>
      <c r="G27" s="158"/>
      <c r="H27" s="158"/>
      <c r="I27" s="158"/>
      <c r="J27" s="158"/>
      <c r="K27" s="158"/>
      <c r="L27" s="161"/>
    </row>
    <row r="28" spans="1:12" s="162" customFormat="1" ht="10.8" thickBot="1" x14ac:dyDescent="0.25">
      <c r="A28" s="163" t="s">
        <v>305</v>
      </c>
      <c r="B28" s="164">
        <f>1+MAX($B$13:B27)</f>
        <v>4</v>
      </c>
      <c r="C28" s="165" t="str">
        <f>IF(B28&lt;10,CONCATENATE("VSEOB00",B28),CONCATENATE("VSEOB0",B28))</f>
        <v>VSEOB004</v>
      </c>
      <c r="D28" s="166"/>
      <c r="E28" s="165" t="s">
        <v>306</v>
      </c>
      <c r="F28" s="167" t="s">
        <v>325</v>
      </c>
      <c r="G28" s="165" t="s">
        <v>308</v>
      </c>
      <c r="H28" s="168">
        <v>1</v>
      </c>
      <c r="I28" s="165"/>
      <c r="J28" s="169" t="str">
        <f>IF(I28=0,"",I28*H28)</f>
        <v/>
      </c>
      <c r="K28" s="137"/>
      <c r="L28" s="170">
        <f>ROUND((ROUND(H28,3))*(ROUND(K28,2)),2)</f>
        <v>0</v>
      </c>
    </row>
    <row r="29" spans="1:12" s="162" customFormat="1" x14ac:dyDescent="0.2">
      <c r="A29" s="163" t="s">
        <v>309</v>
      </c>
      <c r="B29" s="171"/>
      <c r="C29" s="163"/>
      <c r="D29" s="163"/>
      <c r="E29" s="163"/>
      <c r="F29" s="172" t="s">
        <v>326</v>
      </c>
      <c r="G29" s="173"/>
      <c r="H29" s="173"/>
      <c r="I29" s="173"/>
      <c r="J29" s="173"/>
      <c r="K29" s="173"/>
      <c r="L29" s="174"/>
    </row>
    <row r="30" spans="1:12" s="162" customFormat="1" x14ac:dyDescent="0.2">
      <c r="A30" s="163" t="s">
        <v>311</v>
      </c>
      <c r="B30" s="171"/>
      <c r="C30" s="163"/>
      <c r="D30" s="163"/>
      <c r="E30" s="163"/>
      <c r="F30" s="175" t="s">
        <v>312</v>
      </c>
      <c r="G30" s="173"/>
      <c r="H30" s="173"/>
      <c r="I30" s="173"/>
      <c r="J30" s="173"/>
      <c r="K30" s="173"/>
      <c r="L30" s="174"/>
    </row>
    <row r="31" spans="1:12" s="162" customFormat="1" ht="61.8" thickBot="1" x14ac:dyDescent="0.25">
      <c r="A31" s="163" t="s">
        <v>313</v>
      </c>
      <c r="B31" s="176"/>
      <c r="C31" s="177"/>
      <c r="D31" s="177"/>
      <c r="E31" s="177"/>
      <c r="F31" s="178" t="s">
        <v>327</v>
      </c>
      <c r="G31" s="179"/>
      <c r="H31" s="179"/>
      <c r="I31" s="179"/>
      <c r="J31" s="179"/>
      <c r="K31" s="179"/>
      <c r="L31" s="180"/>
    </row>
    <row r="32" spans="1:12" s="162" customFormat="1" ht="10.8" thickBot="1" x14ac:dyDescent="0.25">
      <c r="A32" s="163" t="s">
        <v>305</v>
      </c>
      <c r="B32" s="164">
        <f>1+MAX($B$13:B31)</f>
        <v>5</v>
      </c>
      <c r="C32" s="165" t="str">
        <f>IF(B32&lt;10,CONCATENATE("VSEOB00",B32),CONCATENATE("VSEOB0",B32))</f>
        <v>VSEOB005</v>
      </c>
      <c r="D32" s="166"/>
      <c r="E32" s="165" t="s">
        <v>306</v>
      </c>
      <c r="F32" s="167" t="s">
        <v>328</v>
      </c>
      <c r="G32" s="165" t="s">
        <v>308</v>
      </c>
      <c r="H32" s="168">
        <v>1</v>
      </c>
      <c r="I32" s="165"/>
      <c r="J32" s="169" t="str">
        <f>IF(I32=0,"",I32*H32)</f>
        <v/>
      </c>
      <c r="K32" s="137"/>
      <c r="L32" s="170">
        <f>ROUND((ROUND(H32,3))*(ROUND(K32,2)),2)</f>
        <v>0</v>
      </c>
    </row>
    <row r="33" spans="1:12" s="162" customFormat="1" x14ac:dyDescent="0.2">
      <c r="A33" s="163" t="s">
        <v>309</v>
      </c>
      <c r="B33" s="171"/>
      <c r="C33" s="163"/>
      <c r="D33" s="163"/>
      <c r="E33" s="163"/>
      <c r="F33" s="172" t="s">
        <v>329</v>
      </c>
      <c r="G33" s="173"/>
      <c r="H33" s="173"/>
      <c r="I33" s="173"/>
      <c r="J33" s="173"/>
      <c r="K33" s="173"/>
      <c r="L33" s="174"/>
    </row>
    <row r="34" spans="1:12" s="162" customFormat="1" x14ac:dyDescent="0.2">
      <c r="A34" s="163" t="s">
        <v>311</v>
      </c>
      <c r="B34" s="171"/>
      <c r="C34" s="163"/>
      <c r="D34" s="163"/>
      <c r="E34" s="163"/>
      <c r="F34" s="175" t="s">
        <v>312</v>
      </c>
      <c r="G34" s="173"/>
      <c r="H34" s="173"/>
      <c r="I34" s="173"/>
      <c r="J34" s="173"/>
      <c r="K34" s="173"/>
      <c r="L34" s="174"/>
    </row>
    <row r="35" spans="1:12" s="162" customFormat="1" ht="60.6" customHeight="1" thickBot="1" x14ac:dyDescent="0.25">
      <c r="A35" s="163" t="s">
        <v>313</v>
      </c>
      <c r="B35" s="176"/>
      <c r="C35" s="177"/>
      <c r="D35" s="177"/>
      <c r="E35" s="177"/>
      <c r="F35" s="178" t="s">
        <v>330</v>
      </c>
      <c r="G35" s="179"/>
      <c r="H35" s="179"/>
      <c r="I35" s="179"/>
      <c r="J35" s="179"/>
      <c r="K35" s="179"/>
      <c r="L35" s="180"/>
    </row>
    <row r="36" spans="1:12" s="162" customFormat="1" ht="10.8" thickBot="1" x14ac:dyDescent="0.25">
      <c r="A36" s="163" t="s">
        <v>305</v>
      </c>
      <c r="B36" s="164">
        <f>1+MAX($B$13:B35)</f>
        <v>6</v>
      </c>
      <c r="C36" s="165" t="str">
        <f>IF(B36&lt;10,CONCATENATE("VSEOB00",B36),CONCATENATE("VSEOB0",B36))</f>
        <v>VSEOB006</v>
      </c>
      <c r="D36" s="166"/>
      <c r="E36" s="165" t="s">
        <v>306</v>
      </c>
      <c r="F36" s="167" t="s">
        <v>369</v>
      </c>
      <c r="G36" s="165" t="s">
        <v>308</v>
      </c>
      <c r="H36" s="168">
        <v>1</v>
      </c>
      <c r="I36" s="165"/>
      <c r="J36" s="169" t="str">
        <f>IF(I36=0,"",I36*H36)</f>
        <v/>
      </c>
      <c r="K36" s="137"/>
      <c r="L36" s="170">
        <f>ROUND((ROUND(H36,3))*(ROUND(K36,2)),2)</f>
        <v>0</v>
      </c>
    </row>
    <row r="37" spans="1:12" s="162" customFormat="1" x14ac:dyDescent="0.2">
      <c r="A37" s="163" t="s">
        <v>309</v>
      </c>
      <c r="B37" s="171"/>
      <c r="C37" s="163"/>
      <c r="D37" s="163"/>
      <c r="E37" s="163"/>
      <c r="F37" s="172" t="s">
        <v>331</v>
      </c>
      <c r="G37" s="173"/>
      <c r="H37" s="173"/>
      <c r="I37" s="173"/>
      <c r="J37" s="173"/>
      <c r="K37" s="173"/>
      <c r="L37" s="174"/>
    </row>
    <row r="38" spans="1:12" s="162" customFormat="1" x14ac:dyDescent="0.2">
      <c r="A38" s="163" t="s">
        <v>311</v>
      </c>
      <c r="B38" s="171"/>
      <c r="C38" s="163"/>
      <c r="D38" s="163"/>
      <c r="E38" s="163"/>
      <c r="F38" s="175" t="s">
        <v>312</v>
      </c>
      <c r="G38" s="173"/>
      <c r="H38" s="173"/>
      <c r="I38" s="173"/>
      <c r="J38" s="173"/>
      <c r="K38" s="173"/>
      <c r="L38" s="174"/>
    </row>
    <row r="39" spans="1:12" s="162" customFormat="1" ht="163.80000000000001" thickBot="1" x14ac:dyDescent="0.25">
      <c r="A39" s="163" t="s">
        <v>313</v>
      </c>
      <c r="B39" s="176"/>
      <c r="C39" s="177"/>
      <c r="D39" s="177"/>
      <c r="E39" s="177"/>
      <c r="F39" s="178" t="s">
        <v>375</v>
      </c>
      <c r="G39" s="179"/>
      <c r="H39" s="179"/>
      <c r="I39" s="179"/>
      <c r="J39" s="179"/>
      <c r="K39" s="179"/>
      <c r="L39" s="180"/>
    </row>
    <row r="40" spans="1:12" s="130" customFormat="1" ht="10.8" thickBot="1" x14ac:dyDescent="0.25">
      <c r="A40" s="130" t="s">
        <v>305</v>
      </c>
      <c r="B40" s="164">
        <f>1+MAX($B$13:B39)</f>
        <v>7</v>
      </c>
      <c r="C40" s="132" t="str">
        <f>IF(B40&lt;10,CONCATENATE("VSEOB00",B40),CONCATENATE("VSEOB0",B40))</f>
        <v>VSEOB007</v>
      </c>
      <c r="D40" s="133"/>
      <c r="E40" s="132" t="s">
        <v>306</v>
      </c>
      <c r="F40" s="134" t="s">
        <v>370</v>
      </c>
      <c r="G40" s="132" t="s">
        <v>371</v>
      </c>
      <c r="H40" s="135">
        <v>70</v>
      </c>
      <c r="I40" s="132"/>
      <c r="J40" s="136" t="str">
        <f>IF(I40=0,"",I40*H40)</f>
        <v/>
      </c>
      <c r="K40" s="137"/>
      <c r="L40" s="138">
        <f>ROUND((ROUND(H40,3))*(ROUND(K40,2)),2)</f>
        <v>0</v>
      </c>
    </row>
    <row r="41" spans="1:12" s="130" customFormat="1" ht="20.399999999999999" x14ac:dyDescent="0.2">
      <c r="A41" s="130" t="s">
        <v>309</v>
      </c>
      <c r="B41" s="139"/>
      <c r="F41" s="140" t="s">
        <v>368</v>
      </c>
      <c r="G41" s="141"/>
      <c r="H41" s="141"/>
      <c r="I41" s="141"/>
      <c r="J41" s="141"/>
      <c r="K41" s="141"/>
      <c r="L41" s="142"/>
    </row>
    <row r="42" spans="1:12" s="130" customFormat="1" x14ac:dyDescent="0.2">
      <c r="A42" s="130" t="s">
        <v>311</v>
      </c>
      <c r="B42" s="139"/>
      <c r="F42" s="143" t="s">
        <v>312</v>
      </c>
      <c r="G42" s="141"/>
      <c r="H42" s="141"/>
      <c r="I42" s="141"/>
      <c r="J42" s="141"/>
      <c r="K42" s="141"/>
      <c r="L42" s="142"/>
    </row>
    <row r="43" spans="1:12" s="130" customFormat="1" ht="51.6" thickBot="1" x14ac:dyDescent="0.25">
      <c r="A43" s="130" t="s">
        <v>313</v>
      </c>
      <c r="B43" s="144"/>
      <c r="C43" s="145"/>
      <c r="D43" s="145"/>
      <c r="E43" s="145"/>
      <c r="F43" s="146" t="s">
        <v>372</v>
      </c>
      <c r="G43" s="147"/>
      <c r="H43" s="147"/>
      <c r="I43" s="147"/>
      <c r="J43" s="147"/>
      <c r="K43" s="147"/>
      <c r="L43" s="148"/>
    </row>
    <row r="44" spans="1:12" s="162" customFormat="1" ht="13.8" thickBot="1" x14ac:dyDescent="0.25">
      <c r="A44" s="181" t="s">
        <v>321</v>
      </c>
      <c r="B44" s="182" t="s">
        <v>322</v>
      </c>
      <c r="C44" s="183" t="s">
        <v>323</v>
      </c>
      <c r="D44" s="184"/>
      <c r="E44" s="184"/>
      <c r="F44" s="185" t="s">
        <v>324</v>
      </c>
      <c r="G44" s="183"/>
      <c r="H44" s="183"/>
      <c r="I44" s="183"/>
      <c r="J44" s="183"/>
      <c r="K44" s="183"/>
      <c r="L44" s="186">
        <f>SUM(L28:L40)</f>
        <v>0</v>
      </c>
    </row>
  </sheetData>
  <sheetProtection formatCells="0" formatColumns="0" formatRows="0" insertColumns="0" insertRows="0" deleteColumns="0" deleteRows="0" sort="0" autoFilter="0"/>
  <autoFilter ref="A12:L12" xr:uid="{00000000-0009-0000-0000-000002000000}"/>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C13:C14">
    <cfRule type="expression" dxfId="87" priority="129">
      <formula>C13=""</formula>
    </cfRule>
  </conditionalFormatting>
  <conditionalFormatting sqref="C26">
    <cfRule type="expression" dxfId="86" priority="98">
      <formula>C26=""</formula>
    </cfRule>
  </conditionalFormatting>
  <conditionalFormatting sqref="C27">
    <cfRule type="expression" dxfId="85" priority="95">
      <formula>C27=""</formula>
    </cfRule>
  </conditionalFormatting>
  <conditionalFormatting sqref="C44">
    <cfRule type="expression" dxfId="84" priority="62">
      <formula>C44=""</formula>
    </cfRule>
  </conditionalFormatting>
  <conditionalFormatting sqref="C18:E18 C22:E22">
    <cfRule type="expression" dxfId="83" priority="96">
      <formula>C18=""</formula>
    </cfRule>
  </conditionalFormatting>
  <conditionalFormatting sqref="C28:E28 C32:E32">
    <cfRule type="expression" dxfId="82" priority="60">
      <formula>C28=""</formula>
    </cfRule>
  </conditionalFormatting>
  <conditionalFormatting sqref="C36:E36">
    <cfRule type="expression" dxfId="81" priority="39">
      <formula>C36=""</formula>
    </cfRule>
  </conditionalFormatting>
  <conditionalFormatting sqref="C40:E40">
    <cfRule type="expression" dxfId="80" priority="5">
      <formula>C40=""</formula>
    </cfRule>
  </conditionalFormatting>
  <conditionalFormatting sqref="D3">
    <cfRule type="expression" dxfId="79" priority="143">
      <formula>IF($D$3="SO XX-XX-XX","Vybarvit",IF($D$3="","Vybarvit",""))="Vybarvit"</formula>
    </cfRule>
  </conditionalFormatting>
  <conditionalFormatting sqref="D14:E14">
    <cfRule type="expression" dxfId="78" priority="119">
      <formula>D14=""</formula>
    </cfRule>
  </conditionalFormatting>
  <conditionalFormatting sqref="E4">
    <cfRule type="expression" dxfId="77" priority="132">
      <formula>$E$4=""</formula>
    </cfRule>
  </conditionalFormatting>
  <conditionalFormatting sqref="E5">
    <cfRule type="expression" dxfId="76" priority="133">
      <formula>$E$5=""</formula>
    </cfRule>
  </conditionalFormatting>
  <conditionalFormatting sqref="E6">
    <cfRule type="expression" dxfId="75" priority="134">
      <formula>$E$6=""</formula>
    </cfRule>
  </conditionalFormatting>
  <conditionalFormatting sqref="E7">
    <cfRule type="expression" dxfId="74" priority="135">
      <formula>$E$7=""</formula>
    </cfRule>
  </conditionalFormatting>
  <conditionalFormatting sqref="E8">
    <cfRule type="expression" dxfId="73" priority="136">
      <formula>$E$8=""</formula>
    </cfRule>
  </conditionalFormatting>
  <conditionalFormatting sqref="F2">
    <cfRule type="expression" dxfId="72" priority="144">
      <formula>IF($F$2="Název stavby","Vybarvit",IF($F$2="","Vybarvit",""))="Vybarvit"</formula>
    </cfRule>
  </conditionalFormatting>
  <conditionalFormatting sqref="F3">
    <cfRule type="expression" dxfId="71" priority="142">
      <formula>IF($F$3="Název SO/PS","Vybarvit",IF($F$3="","Vybarvit",""))="Vybarvit"</formula>
    </cfRule>
  </conditionalFormatting>
  <conditionalFormatting sqref="F6">
    <cfRule type="expression" dxfId="70" priority="145">
      <formula>$E$5="Ostatní"</formula>
    </cfRule>
    <cfRule type="expression" dxfId="69" priority="146">
      <formula>$E$6="Ostatní"</formula>
    </cfRule>
  </conditionalFormatting>
  <conditionalFormatting sqref="F13">
    <cfRule type="expression" dxfId="68" priority="130">
      <formula>F13="Název dílu"</formula>
    </cfRule>
  </conditionalFormatting>
  <conditionalFormatting sqref="F14:F25">
    <cfRule type="expression" dxfId="67" priority="104">
      <formula>F14=""</formula>
    </cfRule>
  </conditionalFormatting>
  <conditionalFormatting sqref="F26">
    <cfRule type="expression" dxfId="66" priority="97">
      <formula>F26="Název dílu"</formula>
    </cfRule>
  </conditionalFormatting>
  <conditionalFormatting sqref="F27">
    <cfRule type="expression" dxfId="65" priority="94">
      <formula>F27="Doplnit název dílu a ve sloupci C číslo dílu"</formula>
    </cfRule>
  </conditionalFormatting>
  <conditionalFormatting sqref="F28:F43">
    <cfRule type="expression" dxfId="64" priority="2">
      <formula>F28=""</formula>
    </cfRule>
  </conditionalFormatting>
  <conditionalFormatting sqref="F44">
    <cfRule type="expression" dxfId="63" priority="61">
      <formula>F44="Doplnit název dílu a ve sloupci C číslo dílu"</formula>
    </cfRule>
  </conditionalFormatting>
  <conditionalFormatting sqref="G14:J14">
    <cfRule type="expression" dxfId="62" priority="120">
      <formula>G14=""</formula>
    </cfRule>
  </conditionalFormatting>
  <conditionalFormatting sqref="G18:J18">
    <cfRule type="expression" dxfId="61" priority="110">
      <formula>G18=""</formula>
    </cfRule>
  </conditionalFormatting>
  <conditionalFormatting sqref="G22:J22">
    <cfRule type="expression" dxfId="60" priority="100">
      <formula>G22=""</formula>
    </cfRule>
  </conditionalFormatting>
  <conditionalFormatting sqref="G28:J28">
    <cfRule type="expression" dxfId="59" priority="85">
      <formula>G28=""</formula>
    </cfRule>
  </conditionalFormatting>
  <conditionalFormatting sqref="G32:J32">
    <cfRule type="expression" dxfId="58" priority="75">
      <formula>G32=""</formula>
    </cfRule>
  </conditionalFormatting>
  <conditionalFormatting sqref="G36:J36">
    <cfRule type="expression" dxfId="57" priority="41">
      <formula>G36=""</formula>
    </cfRule>
  </conditionalFormatting>
  <conditionalFormatting sqref="G40:J40">
    <cfRule type="expression" dxfId="56" priority="7">
      <formula>G40=""</formula>
    </cfRule>
  </conditionalFormatting>
  <conditionalFormatting sqref="K4">
    <cfRule type="expression" dxfId="55" priority="138">
      <formula>$K$4=""</formula>
    </cfRule>
  </conditionalFormatting>
  <conditionalFormatting sqref="K5">
    <cfRule type="expression" dxfId="54" priority="139">
      <formula>$K$5=""</formula>
    </cfRule>
  </conditionalFormatting>
  <conditionalFormatting sqref="K6">
    <cfRule type="expression" dxfId="53" priority="140">
      <formula>$K$6=""</formula>
    </cfRule>
  </conditionalFormatting>
  <conditionalFormatting sqref="K7">
    <cfRule type="expression" dxfId="52" priority="141">
      <formula>$K$7=""</formula>
    </cfRule>
  </conditionalFormatting>
  <conditionalFormatting sqref="L4">
    <cfRule type="expression" dxfId="51" priority="137">
      <formula>$L$4=""</formula>
    </cfRule>
  </conditionalFormatting>
  <dataValidations count="11">
    <dataValidation type="date" allowBlank="1" showInputMessage="1" showErrorMessage="1" error="Rozmezí let 2017 - 2050" promptTitle="Vložit rok" prompt="ve formátu:_x000a_rrrr" sqref="K7" xr:uid="{00000000-0002-0000-02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2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2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200-000003000000}">
      <formula1>42370</formula1>
      <formula2>55153</formula2>
    </dataValidation>
    <dataValidation allowBlank="1" showInputMessage="1" showErrorMessage="1" promptTitle="S-kód" prompt="Číslo pod kterým je stavba evidovaná v systému SŽDC." sqref="K6" xr:uid="{00000000-0002-0000-0200-000004000000}"/>
    <dataValidation type="date" allowBlank="1" showInputMessage="1" showErrorMessage="1" errorTitle="Špatný datum" error="Datum musí být v rozmezí_x000a_od 1.1.2016_x000a_do 31.12.2050" promptTitle="Vložit datum" prompt="ve formátu: dd.mm.rrrr" sqref="K8" xr:uid="{00000000-0002-0000-02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2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200-000007000000}">
      <formula1>"Stádium 2,Stádium 3"</formula1>
    </dataValidation>
    <dataValidation type="date" allowBlank="1" showInputMessage="1" showErrorMessage="1" sqref="L8" xr:uid="{00000000-0002-0000-02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200-000009000000}">
      <formula1>"SŽ s.o., Ostatní"</formula1>
    </dataValidation>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8:F39" xr:uid="{00000000-0002-0000-0200-00000A000000}"/>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&amp;C&amp;"Verdana"&amp;7&amp;K000000 SŽ: Interní&amp;1#_x000D_</oddHeader>
    <oddFooter>&amp;L&amp;"Arial,Obyčejné"&amp;10SO 98-98&amp;R&amp;"Arial,Obyčejné"&amp;10&amp;P/&amp;N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B000000}">
          <x14:formula1>
            <xm:f>'C:\Users\ondrej.zitko\AppData\Local\Microsoft\Windows\INetCache\Content.Outlook\I1PEI6NP\[Rekapitulace ceny Chornice-Třebovice v3.xlsm]Kategorie monitoringu'!#REF!</xm:f>
          </x14:formula1>
          <xm:sqref>E4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O46"/>
  <sheetViews>
    <sheetView showGridLines="0" topLeftCell="B25" zoomScale="85" zoomScaleNormal="85" zoomScaleSheetLayoutView="85" workbookViewId="0">
      <selection activeCell="F33" sqref="F33"/>
    </sheetView>
  </sheetViews>
  <sheetFormatPr defaultColWidth="7.453125" defaultRowHeight="10.199999999999999" x14ac:dyDescent="0.2"/>
  <cols>
    <col min="1" max="1" width="3.36328125" style="162" hidden="1" customWidth="1"/>
    <col min="2" max="2" width="7" style="162" customWidth="1"/>
    <col min="3" max="3" width="8.6328125" style="162" customWidth="1"/>
    <col min="4" max="4" width="8.08984375" style="162" customWidth="1"/>
    <col min="5" max="5" width="9.36328125" style="162" customWidth="1"/>
    <col min="6" max="6" width="60.6328125" style="162" customWidth="1"/>
    <col min="7" max="7" width="7.36328125" style="222" customWidth="1"/>
    <col min="8" max="8" width="10.6328125" style="222" customWidth="1"/>
    <col min="9" max="9" width="8.90625" style="222" customWidth="1"/>
    <col min="10" max="10" width="8.26953125" style="222" customWidth="1"/>
    <col min="11" max="11" width="10.453125" style="222" customWidth="1"/>
    <col min="12" max="12" width="15.453125" style="222" customWidth="1"/>
    <col min="13" max="14" width="23.08984375" style="162" customWidth="1"/>
    <col min="15" max="15" width="7.453125" style="162" customWidth="1"/>
    <col min="16" max="16384" width="7.453125" style="162"/>
  </cols>
  <sheetData>
    <row r="1" spans="1:15" s="163" customFormat="1" ht="30.75" customHeight="1" thickTop="1" thickBot="1" x14ac:dyDescent="0.25">
      <c r="B1" s="317" t="s">
        <v>334</v>
      </c>
      <c r="C1" s="318"/>
      <c r="D1" s="189"/>
      <c r="E1" s="189"/>
      <c r="F1" s="190" t="s">
        <v>270</v>
      </c>
      <c r="G1" s="189"/>
      <c r="H1" s="191"/>
      <c r="I1" s="192"/>
      <c r="J1" s="193"/>
      <c r="K1" s="193"/>
      <c r="L1" s="194" t="str">
        <f>D3</f>
        <v>Příprava D&amp;B</v>
      </c>
      <c r="M1" s="195"/>
    </row>
    <row r="2" spans="1:15" s="163" customFormat="1" ht="57" customHeight="1" thickTop="1" thickBot="1" x14ac:dyDescent="0.25">
      <c r="B2" s="272" t="s">
        <v>271</v>
      </c>
      <c r="C2" s="273"/>
      <c r="D2" s="319" t="s">
        <v>23</v>
      </c>
      <c r="E2" s="319"/>
      <c r="F2" s="319"/>
      <c r="G2" s="319"/>
      <c r="H2" s="320"/>
      <c r="I2" s="321" t="s">
        <v>272</v>
      </c>
      <c r="J2" s="322"/>
      <c r="K2" s="323">
        <f>SUMIFS(L:L,B:B,"SOUČET")</f>
        <v>0</v>
      </c>
      <c r="L2" s="324"/>
    </row>
    <row r="3" spans="1:15" s="163" customFormat="1" ht="42.75" customHeight="1" thickTop="1" thickBot="1" x14ac:dyDescent="0.25">
      <c r="B3" s="196" t="s">
        <v>273</v>
      </c>
      <c r="C3" s="197"/>
      <c r="D3" s="312" t="s">
        <v>373</v>
      </c>
      <c r="E3" s="312"/>
      <c r="F3" s="313" t="s">
        <v>337</v>
      </c>
      <c r="G3" s="313"/>
      <c r="H3" s="314"/>
      <c r="I3" s="198"/>
      <c r="J3" s="199"/>
      <c r="K3" s="315"/>
      <c r="L3" s="316"/>
    </row>
    <row r="4" spans="1:15" s="163" customFormat="1" ht="18" customHeight="1" thickTop="1" x14ac:dyDescent="0.2">
      <c r="B4" s="325" t="s">
        <v>274</v>
      </c>
      <c r="C4" s="326"/>
      <c r="D4" s="327"/>
      <c r="E4" s="200" t="s">
        <v>275</v>
      </c>
      <c r="F4" s="201" t="s">
        <v>336</v>
      </c>
      <c r="G4" s="202"/>
      <c r="H4" s="203"/>
      <c r="I4" s="328" t="s">
        <v>276</v>
      </c>
      <c r="J4" s="329"/>
      <c r="K4" s="105"/>
      <c r="L4" s="106"/>
    </row>
    <row r="5" spans="1:15" s="163" customFormat="1" ht="18" customHeight="1" x14ac:dyDescent="0.2">
      <c r="B5" s="204" t="s">
        <v>277</v>
      </c>
      <c r="C5" s="205"/>
      <c r="D5" s="205"/>
      <c r="E5" s="200" t="s">
        <v>278</v>
      </c>
      <c r="F5" s="330" t="str">
        <f>IF((E5="Stádium 2"),"  Dokumentace pro územní řízení - DUR",(IF((E5="Stádium 3"),"  Projektová dokumentace (DOS/DSP)","")))</f>
        <v xml:space="preserve">  Projektová dokumentace (DOS/DSP)</v>
      </c>
      <c r="G5" s="330"/>
      <c r="H5" s="331"/>
      <c r="I5" s="332" t="s">
        <v>279</v>
      </c>
      <c r="J5" s="327"/>
      <c r="K5" s="109" t="s">
        <v>332</v>
      </c>
      <c r="L5" s="206"/>
    </row>
    <row r="6" spans="1:15" s="163" customFormat="1" ht="18" customHeight="1" x14ac:dyDescent="0.3">
      <c r="B6" s="204" t="s">
        <v>280</v>
      </c>
      <c r="C6" s="205"/>
      <c r="D6" s="205"/>
      <c r="E6" s="109" t="s">
        <v>338</v>
      </c>
      <c r="F6" s="333"/>
      <c r="G6" s="333"/>
      <c r="H6" s="334"/>
      <c r="I6" s="332" t="s">
        <v>282</v>
      </c>
      <c r="J6" s="327"/>
      <c r="K6" s="109" t="s">
        <v>333</v>
      </c>
      <c r="L6" s="206"/>
      <c r="O6" s="207"/>
    </row>
    <row r="7" spans="1:15" s="163" customFormat="1" ht="18" customHeight="1" x14ac:dyDescent="0.2">
      <c r="B7" s="335" t="s">
        <v>283</v>
      </c>
      <c r="C7" s="336"/>
      <c r="D7" s="336"/>
      <c r="E7" s="113"/>
      <c r="F7" s="337" t="s">
        <v>284</v>
      </c>
      <c r="G7" s="338"/>
      <c r="H7" s="339"/>
      <c r="I7" s="340" t="s">
        <v>285</v>
      </c>
      <c r="J7" s="326"/>
      <c r="K7" s="223">
        <v>2024</v>
      </c>
      <c r="L7" s="206"/>
      <c r="O7" s="208"/>
    </row>
    <row r="8" spans="1:15" s="163" customFormat="1" ht="19.5" customHeight="1" thickBot="1" x14ac:dyDescent="0.25">
      <c r="B8" s="341" t="s">
        <v>286</v>
      </c>
      <c r="C8" s="342"/>
      <c r="D8" s="342"/>
      <c r="E8" s="116"/>
      <c r="F8" s="209" t="s">
        <v>287</v>
      </c>
      <c r="G8" s="343" t="s">
        <v>288</v>
      </c>
      <c r="H8" s="344"/>
      <c r="I8" s="345" t="s">
        <v>289</v>
      </c>
      <c r="J8" s="336"/>
      <c r="K8" s="210"/>
      <c r="L8" s="211"/>
    </row>
    <row r="9" spans="1:15" s="163" customFormat="1" ht="9.75" customHeight="1" x14ac:dyDescent="0.2">
      <c r="B9" s="348">
        <f>F2</f>
        <v>0</v>
      </c>
      <c r="C9" s="349"/>
      <c r="D9" s="349"/>
      <c r="E9" s="349"/>
      <c r="F9" s="349"/>
      <c r="G9" s="349"/>
      <c r="H9" s="349"/>
      <c r="I9" s="349"/>
      <c r="J9" s="349"/>
      <c r="K9" s="212" t="str">
        <f>$I$5</f>
        <v>ISPROFIN:</v>
      </c>
      <c r="L9" s="213" t="str">
        <f>K5</f>
        <v>553353005</v>
      </c>
    </row>
    <row r="10" spans="1:15" s="163" customFormat="1" ht="15" customHeight="1" x14ac:dyDescent="0.2">
      <c r="B10" s="350" t="s">
        <v>290</v>
      </c>
      <c r="C10" s="352" t="s">
        <v>291</v>
      </c>
      <c r="D10" s="352" t="s">
        <v>292</v>
      </c>
      <c r="E10" s="352" t="s">
        <v>293</v>
      </c>
      <c r="F10" s="354" t="s">
        <v>294</v>
      </c>
      <c r="G10" s="354" t="s">
        <v>295</v>
      </c>
      <c r="H10" s="354" t="s">
        <v>296</v>
      </c>
      <c r="I10" s="352" t="s">
        <v>297</v>
      </c>
      <c r="J10" s="352" t="s">
        <v>298</v>
      </c>
      <c r="K10" s="346" t="s">
        <v>299</v>
      </c>
      <c r="L10" s="347"/>
    </row>
    <row r="11" spans="1:15" s="163" customFormat="1" ht="15" customHeight="1" x14ac:dyDescent="0.2">
      <c r="B11" s="350"/>
      <c r="C11" s="352"/>
      <c r="D11" s="352"/>
      <c r="E11" s="352"/>
      <c r="F11" s="354"/>
      <c r="G11" s="354"/>
      <c r="H11" s="354"/>
      <c r="I11" s="352"/>
      <c r="J11" s="352"/>
      <c r="K11" s="346"/>
      <c r="L11" s="347"/>
    </row>
    <row r="12" spans="1:15" s="163" customFormat="1" ht="12.75" customHeight="1" thickBot="1" x14ac:dyDescent="0.25">
      <c r="B12" s="351"/>
      <c r="C12" s="353"/>
      <c r="D12" s="353"/>
      <c r="E12" s="353"/>
      <c r="F12" s="355"/>
      <c r="G12" s="355"/>
      <c r="H12" s="355"/>
      <c r="I12" s="353"/>
      <c r="J12" s="353"/>
      <c r="K12" s="214" t="s">
        <v>300</v>
      </c>
      <c r="L12" s="215" t="s">
        <v>301</v>
      </c>
    </row>
    <row r="13" spans="1:15" s="163" customFormat="1" ht="15" customHeight="1" thickBot="1" x14ac:dyDescent="0.25">
      <c r="A13" s="156" t="s">
        <v>302</v>
      </c>
      <c r="B13" s="125" t="s">
        <v>303</v>
      </c>
      <c r="C13" s="126">
        <v>1</v>
      </c>
      <c r="D13" s="127"/>
      <c r="E13" s="127"/>
      <c r="F13" s="128" t="s">
        <v>304</v>
      </c>
      <c r="G13" s="126"/>
      <c r="H13" s="126"/>
      <c r="I13" s="126"/>
      <c r="J13" s="126"/>
      <c r="K13" s="126"/>
      <c r="L13" s="129"/>
    </row>
    <row r="14" spans="1:15" s="163" customFormat="1" ht="13.5" customHeight="1" thickBot="1" x14ac:dyDescent="0.25">
      <c r="A14" s="163" t="s">
        <v>305</v>
      </c>
      <c r="B14" s="164">
        <f>1+MAX($B$13:B13)</f>
        <v>1</v>
      </c>
      <c r="C14" s="216" t="s">
        <v>339</v>
      </c>
      <c r="D14" s="166"/>
      <c r="E14" s="165" t="s">
        <v>306</v>
      </c>
      <c r="F14" s="167" t="s">
        <v>340</v>
      </c>
      <c r="G14" s="165" t="s">
        <v>308</v>
      </c>
      <c r="H14" s="168">
        <v>1</v>
      </c>
      <c r="I14" s="165"/>
      <c r="J14" s="169" t="str">
        <f>IF(I14=0,"",I14*H14)</f>
        <v/>
      </c>
      <c r="K14" s="224"/>
      <c r="L14" s="138">
        <f>ROUND((ROUND(H14,3))*(ROUND(K14,2)),2)</f>
        <v>0</v>
      </c>
    </row>
    <row r="15" spans="1:15" s="163" customFormat="1" ht="12.75" customHeight="1" x14ac:dyDescent="0.2">
      <c r="A15" s="163" t="s">
        <v>309</v>
      </c>
      <c r="B15" s="171"/>
      <c r="F15" s="172" t="s">
        <v>341</v>
      </c>
      <c r="G15" s="173"/>
      <c r="H15" s="173"/>
      <c r="I15" s="173"/>
      <c r="J15" s="173"/>
      <c r="K15" s="173"/>
      <c r="L15" s="174"/>
    </row>
    <row r="16" spans="1:15" s="163" customFormat="1" ht="12.75" customHeight="1" x14ac:dyDescent="0.2">
      <c r="A16" s="163" t="s">
        <v>311</v>
      </c>
      <c r="B16" s="171"/>
      <c r="F16" s="175" t="s">
        <v>342</v>
      </c>
      <c r="G16" s="173"/>
      <c r="H16" s="173"/>
      <c r="I16" s="173"/>
      <c r="J16" s="173"/>
      <c r="K16" s="173"/>
      <c r="L16" s="174"/>
    </row>
    <row r="17" spans="1:12" s="163" customFormat="1" ht="108" customHeight="1" thickBot="1" x14ac:dyDescent="0.25">
      <c r="A17" s="163" t="s">
        <v>313</v>
      </c>
      <c r="B17" s="217"/>
      <c r="C17" s="218"/>
      <c r="D17" s="218"/>
      <c r="E17" s="218"/>
      <c r="F17" s="219" t="s">
        <v>366</v>
      </c>
      <c r="G17" s="220"/>
      <c r="H17" s="220"/>
      <c r="I17" s="220"/>
      <c r="J17" s="220"/>
      <c r="K17" s="220"/>
      <c r="L17" s="221"/>
    </row>
    <row r="18" spans="1:12" s="163" customFormat="1" ht="13.5" customHeight="1" thickBot="1" x14ac:dyDescent="0.25">
      <c r="A18" s="163" t="s">
        <v>305</v>
      </c>
      <c r="B18" s="164">
        <f>1+MAX($B$13:B17)</f>
        <v>2</v>
      </c>
      <c r="C18" s="216" t="s">
        <v>343</v>
      </c>
      <c r="D18" s="166"/>
      <c r="E18" s="165" t="s">
        <v>306</v>
      </c>
      <c r="F18" s="167" t="s">
        <v>344</v>
      </c>
      <c r="G18" s="165" t="s">
        <v>308</v>
      </c>
      <c r="H18" s="168">
        <v>1</v>
      </c>
      <c r="I18" s="165"/>
      <c r="J18" s="169" t="str">
        <f>IF(I18=0,"",I18*H18)</f>
        <v/>
      </c>
      <c r="K18" s="224"/>
      <c r="L18" s="138">
        <f>ROUND((ROUND(H18,3))*(ROUND(K18,2)),2)</f>
        <v>0</v>
      </c>
    </row>
    <row r="19" spans="1:12" s="163" customFormat="1" ht="12.75" customHeight="1" x14ac:dyDescent="0.2">
      <c r="A19" s="163" t="s">
        <v>309</v>
      </c>
      <c r="B19" s="171"/>
      <c r="F19" s="172" t="s">
        <v>341</v>
      </c>
      <c r="G19" s="173"/>
      <c r="H19" s="173"/>
      <c r="I19" s="173"/>
      <c r="J19" s="173"/>
      <c r="K19" s="173"/>
      <c r="L19" s="174"/>
    </row>
    <row r="20" spans="1:12" s="163" customFormat="1" ht="21" customHeight="1" x14ac:dyDescent="0.2">
      <c r="A20" s="163" t="s">
        <v>311</v>
      </c>
      <c r="B20" s="171"/>
      <c r="F20" s="175" t="s">
        <v>376</v>
      </c>
      <c r="G20" s="173"/>
      <c r="H20" s="173"/>
      <c r="I20" s="173"/>
      <c r="J20" s="173"/>
      <c r="K20" s="173"/>
      <c r="L20" s="174"/>
    </row>
    <row r="21" spans="1:12" s="163" customFormat="1" ht="151.94999999999999" customHeight="1" thickBot="1" x14ac:dyDescent="0.25">
      <c r="A21" s="163" t="s">
        <v>313</v>
      </c>
      <c r="B21" s="176"/>
      <c r="C21" s="177"/>
      <c r="D21" s="177"/>
      <c r="E21" s="177"/>
      <c r="F21" s="178" t="s">
        <v>365</v>
      </c>
      <c r="G21" s="179"/>
      <c r="H21" s="179"/>
      <c r="I21" s="179"/>
      <c r="J21" s="179"/>
      <c r="K21" s="179"/>
      <c r="L21" s="180"/>
    </row>
    <row r="22" spans="1:12" s="163" customFormat="1" ht="13.5" customHeight="1" thickBot="1" x14ac:dyDescent="0.25">
      <c r="A22" s="163" t="s">
        <v>305</v>
      </c>
      <c r="B22" s="164">
        <f>1+MAX($B$13:B21)</f>
        <v>3</v>
      </c>
      <c r="C22" s="216" t="s">
        <v>345</v>
      </c>
      <c r="D22" s="166"/>
      <c r="E22" s="165" t="s">
        <v>306</v>
      </c>
      <c r="F22" s="167" t="s">
        <v>346</v>
      </c>
      <c r="G22" s="165" t="s">
        <v>308</v>
      </c>
      <c r="H22" s="168">
        <v>1</v>
      </c>
      <c r="I22" s="165"/>
      <c r="J22" s="169" t="str">
        <f>IF(I22=0,"",I22*H22)</f>
        <v/>
      </c>
      <c r="K22" s="224"/>
      <c r="L22" s="138">
        <f>ROUND((ROUND(H22,3))*(ROUND(K22,2)),2)</f>
        <v>0</v>
      </c>
    </row>
    <row r="23" spans="1:12" s="163" customFormat="1" ht="12.75" customHeight="1" x14ac:dyDescent="0.2">
      <c r="A23" s="163" t="s">
        <v>309</v>
      </c>
      <c r="B23" s="171"/>
      <c r="F23" s="172" t="s">
        <v>341</v>
      </c>
      <c r="G23" s="173"/>
      <c r="H23" s="173"/>
      <c r="I23" s="173"/>
      <c r="J23" s="173"/>
      <c r="K23" s="173"/>
      <c r="L23" s="174"/>
    </row>
    <row r="24" spans="1:12" s="163" customFormat="1" ht="12.75" customHeight="1" x14ac:dyDescent="0.2">
      <c r="A24" s="163" t="s">
        <v>311</v>
      </c>
      <c r="B24" s="171"/>
      <c r="F24" s="175" t="s">
        <v>312</v>
      </c>
      <c r="G24" s="173"/>
      <c r="H24" s="173"/>
      <c r="I24" s="173"/>
      <c r="J24" s="173"/>
      <c r="K24" s="173"/>
      <c r="L24" s="174"/>
    </row>
    <row r="25" spans="1:12" s="163" customFormat="1" ht="69.75" customHeight="1" thickBot="1" x14ac:dyDescent="0.25">
      <c r="A25" s="163" t="s">
        <v>313</v>
      </c>
      <c r="B25" s="176"/>
      <c r="C25" s="177"/>
      <c r="D25" s="177"/>
      <c r="E25" s="177"/>
      <c r="F25" s="178" t="s">
        <v>364</v>
      </c>
      <c r="G25" s="179"/>
      <c r="H25" s="179"/>
      <c r="I25" s="179"/>
      <c r="J25" s="179"/>
      <c r="K25" s="179"/>
      <c r="L25" s="180"/>
    </row>
    <row r="26" spans="1:12" ht="13.5" customHeight="1" thickBot="1" x14ac:dyDescent="0.25">
      <c r="A26" s="163" t="s">
        <v>305</v>
      </c>
      <c r="B26" s="164">
        <f>1+MAX($B$13:B25)</f>
        <v>4</v>
      </c>
      <c r="C26" s="216" t="s">
        <v>348</v>
      </c>
      <c r="D26" s="166"/>
      <c r="E26" s="165" t="s">
        <v>306</v>
      </c>
      <c r="F26" s="167" t="s">
        <v>347</v>
      </c>
      <c r="G26" s="165" t="s">
        <v>308</v>
      </c>
      <c r="H26" s="168">
        <v>1</v>
      </c>
      <c r="I26" s="165"/>
      <c r="J26" s="169" t="str">
        <f>IF(I26=0,"",I26*H26)</f>
        <v/>
      </c>
      <c r="K26" s="224"/>
      <c r="L26" s="170">
        <f>ROUND((ROUND(H26,3))*(ROUND(K26,2)),2)</f>
        <v>0</v>
      </c>
    </row>
    <row r="27" spans="1:12" ht="12.75" customHeight="1" x14ac:dyDescent="0.2">
      <c r="A27" s="163" t="s">
        <v>309</v>
      </c>
      <c r="B27" s="171"/>
      <c r="C27" s="163"/>
      <c r="D27" s="163"/>
      <c r="E27" s="163"/>
      <c r="F27" s="172" t="s">
        <v>341</v>
      </c>
      <c r="G27" s="173"/>
      <c r="H27" s="173"/>
      <c r="I27" s="173"/>
      <c r="J27" s="173"/>
      <c r="K27" s="173"/>
      <c r="L27" s="174"/>
    </row>
    <row r="28" spans="1:12" ht="12.75" customHeight="1" x14ac:dyDescent="0.2">
      <c r="A28" s="163" t="s">
        <v>311</v>
      </c>
      <c r="B28" s="171"/>
      <c r="C28" s="163"/>
      <c r="D28" s="163"/>
      <c r="E28" s="163"/>
      <c r="F28" s="175" t="s">
        <v>312</v>
      </c>
      <c r="G28" s="173"/>
      <c r="H28" s="173"/>
      <c r="I28" s="173"/>
      <c r="J28" s="173"/>
      <c r="K28" s="173"/>
      <c r="L28" s="174"/>
    </row>
    <row r="29" spans="1:12" ht="131.4" customHeight="1" thickBot="1" x14ac:dyDescent="0.25">
      <c r="A29" s="163" t="s">
        <v>313</v>
      </c>
      <c r="B29" s="176"/>
      <c r="C29" s="177"/>
      <c r="D29" s="177"/>
      <c r="E29" s="177"/>
      <c r="F29" s="178" t="s">
        <v>363</v>
      </c>
      <c r="G29" s="179"/>
      <c r="H29" s="179"/>
      <c r="I29" s="179"/>
      <c r="J29" s="179"/>
      <c r="K29" s="179"/>
      <c r="L29" s="180"/>
    </row>
    <row r="30" spans="1:12" ht="13.5" customHeight="1" thickBot="1" x14ac:dyDescent="0.25">
      <c r="A30" s="163" t="s">
        <v>305</v>
      </c>
      <c r="B30" s="164">
        <f>1+MAX($B$13:B29)</f>
        <v>5</v>
      </c>
      <c r="C30" s="216" t="s">
        <v>349</v>
      </c>
      <c r="D30" s="166"/>
      <c r="E30" s="165" t="s">
        <v>306</v>
      </c>
      <c r="F30" s="167" t="s">
        <v>402</v>
      </c>
      <c r="G30" s="165" t="s">
        <v>308</v>
      </c>
      <c r="H30" s="168">
        <v>1</v>
      </c>
      <c r="I30" s="165"/>
      <c r="J30" s="169" t="str">
        <f>IF(I30=0,"",I30*H30)</f>
        <v/>
      </c>
      <c r="K30" s="224"/>
      <c r="L30" s="170">
        <f>ROUND((ROUND(H30,3))*(ROUND(K30,2)),2)</f>
        <v>0</v>
      </c>
    </row>
    <row r="31" spans="1:12" ht="12.75" customHeight="1" x14ac:dyDescent="0.2">
      <c r="A31" s="163" t="s">
        <v>309</v>
      </c>
      <c r="B31" s="171"/>
      <c r="C31" s="163"/>
      <c r="D31" s="163"/>
      <c r="E31" s="163"/>
      <c r="F31" s="172" t="s">
        <v>354</v>
      </c>
      <c r="G31" s="173"/>
      <c r="H31" s="173"/>
      <c r="I31" s="173"/>
      <c r="J31" s="173"/>
      <c r="K31" s="173"/>
      <c r="L31" s="174"/>
    </row>
    <row r="32" spans="1:12" ht="12.75" customHeight="1" x14ac:dyDescent="0.2">
      <c r="A32" s="163" t="s">
        <v>311</v>
      </c>
      <c r="B32" s="171"/>
      <c r="C32" s="163"/>
      <c r="D32" s="163"/>
      <c r="E32" s="163"/>
      <c r="F32" s="175" t="s">
        <v>312</v>
      </c>
      <c r="G32" s="173"/>
      <c r="H32" s="173"/>
      <c r="I32" s="173"/>
      <c r="J32" s="173"/>
      <c r="K32" s="173"/>
      <c r="L32" s="174"/>
    </row>
    <row r="33" spans="1:12" ht="132" customHeight="1" thickBot="1" x14ac:dyDescent="0.25">
      <c r="A33" s="163" t="s">
        <v>313</v>
      </c>
      <c r="B33" s="176"/>
      <c r="C33" s="177"/>
      <c r="D33" s="177"/>
      <c r="E33" s="177"/>
      <c r="F33" s="178" t="s">
        <v>362</v>
      </c>
      <c r="G33" s="179"/>
      <c r="H33" s="179"/>
      <c r="I33" s="179"/>
      <c r="J33" s="179"/>
      <c r="K33" s="179"/>
      <c r="L33" s="180"/>
    </row>
    <row r="34" spans="1:12" ht="13.5" customHeight="1" thickBot="1" x14ac:dyDescent="0.25">
      <c r="A34" s="163" t="s">
        <v>305</v>
      </c>
      <c r="B34" s="164">
        <f>1+MAX($B$13:B33)</f>
        <v>6</v>
      </c>
      <c r="C34" s="216" t="s">
        <v>350</v>
      </c>
      <c r="D34" s="166"/>
      <c r="E34" s="165" t="s">
        <v>306</v>
      </c>
      <c r="F34" s="167" t="s">
        <v>353</v>
      </c>
      <c r="G34" s="165" t="s">
        <v>308</v>
      </c>
      <c r="H34" s="168">
        <v>1</v>
      </c>
      <c r="I34" s="165"/>
      <c r="J34" s="169" t="str">
        <f>IF(I34=0,"",I34*H34)</f>
        <v/>
      </c>
      <c r="K34" s="225"/>
      <c r="L34" s="170">
        <f>ROUND((ROUND(H34,3))*(ROUND(K34,2)),2)</f>
        <v>0</v>
      </c>
    </row>
    <row r="35" spans="1:12" ht="12.75" customHeight="1" x14ac:dyDescent="0.2">
      <c r="A35" s="163" t="s">
        <v>309</v>
      </c>
      <c r="B35" s="171"/>
      <c r="C35" s="163"/>
      <c r="D35" s="163"/>
      <c r="E35" s="163"/>
      <c r="F35" s="172" t="s">
        <v>355</v>
      </c>
      <c r="G35" s="173"/>
      <c r="H35" s="173"/>
      <c r="I35" s="173"/>
      <c r="J35" s="173"/>
      <c r="K35" s="173"/>
      <c r="L35" s="174"/>
    </row>
    <row r="36" spans="1:12" ht="12.75" customHeight="1" x14ac:dyDescent="0.2">
      <c r="A36" s="163" t="s">
        <v>311</v>
      </c>
      <c r="B36" s="171"/>
      <c r="C36" s="163"/>
      <c r="D36" s="163"/>
      <c r="E36" s="163"/>
      <c r="F36" s="175" t="s">
        <v>312</v>
      </c>
      <c r="G36" s="173"/>
      <c r="H36" s="173"/>
      <c r="I36" s="173"/>
      <c r="J36" s="173"/>
      <c r="K36" s="173"/>
      <c r="L36" s="174"/>
    </row>
    <row r="37" spans="1:12" ht="160.19999999999999" customHeight="1" thickBot="1" x14ac:dyDescent="0.25">
      <c r="A37" s="163" t="s">
        <v>313</v>
      </c>
      <c r="B37" s="176"/>
      <c r="C37" s="177"/>
      <c r="D37" s="177"/>
      <c r="E37" s="177"/>
      <c r="F37" s="178" t="s">
        <v>361</v>
      </c>
      <c r="G37" s="179"/>
      <c r="H37" s="179"/>
      <c r="I37" s="179"/>
      <c r="J37" s="179"/>
      <c r="K37" s="179"/>
      <c r="L37" s="180"/>
    </row>
    <row r="38" spans="1:12" ht="13.5" customHeight="1" thickBot="1" x14ac:dyDescent="0.25">
      <c r="A38" s="163" t="s">
        <v>305</v>
      </c>
      <c r="B38" s="164">
        <f>1+MAX($B$13:B37)</f>
        <v>7</v>
      </c>
      <c r="C38" s="216" t="s">
        <v>351</v>
      </c>
      <c r="D38" s="166"/>
      <c r="E38" s="165" t="s">
        <v>306</v>
      </c>
      <c r="F38" s="167" t="s">
        <v>356</v>
      </c>
      <c r="G38" s="165" t="s">
        <v>335</v>
      </c>
      <c r="H38" s="168">
        <v>1</v>
      </c>
      <c r="I38" s="165"/>
      <c r="J38" s="169" t="str">
        <f>IF(I38=0,"",I38*H38)</f>
        <v/>
      </c>
      <c r="K38" s="225"/>
      <c r="L38" s="170">
        <f>ROUND((ROUND(H38,3))*(ROUND(K38,2)),2)</f>
        <v>0</v>
      </c>
    </row>
    <row r="39" spans="1:12" ht="12.75" customHeight="1" x14ac:dyDescent="0.2">
      <c r="A39" s="163" t="s">
        <v>309</v>
      </c>
      <c r="B39" s="171"/>
      <c r="C39" s="163"/>
      <c r="D39" s="163"/>
      <c r="E39" s="163"/>
      <c r="F39" s="172" t="s">
        <v>357</v>
      </c>
      <c r="G39" s="173"/>
      <c r="H39" s="173"/>
      <c r="I39" s="173"/>
      <c r="J39" s="173"/>
      <c r="K39" s="173"/>
      <c r="L39" s="174"/>
    </row>
    <row r="40" spans="1:12" ht="12.75" customHeight="1" x14ac:dyDescent="0.2">
      <c r="A40" s="163" t="s">
        <v>311</v>
      </c>
      <c r="B40" s="171"/>
      <c r="C40" s="163"/>
      <c r="D40" s="163"/>
      <c r="E40" s="163"/>
      <c r="F40" s="175" t="s">
        <v>312</v>
      </c>
      <c r="G40" s="173"/>
      <c r="H40" s="173"/>
      <c r="I40" s="173"/>
      <c r="J40" s="173"/>
      <c r="K40" s="173"/>
      <c r="L40" s="174"/>
    </row>
    <row r="41" spans="1:12" ht="99" customHeight="1" thickBot="1" x14ac:dyDescent="0.25">
      <c r="A41" s="163" t="s">
        <v>313</v>
      </c>
      <c r="B41" s="176"/>
      <c r="C41" s="177"/>
      <c r="D41" s="177"/>
      <c r="E41" s="177"/>
      <c r="F41" s="178" t="s">
        <v>359</v>
      </c>
      <c r="G41" s="179"/>
      <c r="H41" s="179"/>
      <c r="I41" s="179"/>
      <c r="J41" s="179"/>
      <c r="K41" s="179"/>
      <c r="L41" s="180"/>
    </row>
    <row r="42" spans="1:12" ht="13.5" customHeight="1" thickBot="1" x14ac:dyDescent="0.25">
      <c r="A42" s="163" t="s">
        <v>305</v>
      </c>
      <c r="B42" s="164">
        <f>1+MAX($B$13:B41)</f>
        <v>8</v>
      </c>
      <c r="C42" s="216" t="s">
        <v>352</v>
      </c>
      <c r="D42" s="166"/>
      <c r="E42" s="165" t="s">
        <v>306</v>
      </c>
      <c r="F42" s="167" t="s">
        <v>358</v>
      </c>
      <c r="G42" s="165" t="s">
        <v>308</v>
      </c>
      <c r="H42" s="168">
        <v>1</v>
      </c>
      <c r="I42" s="165"/>
      <c r="J42" s="169" t="str">
        <f>IF(I42=0,"",I42*H42)</f>
        <v/>
      </c>
      <c r="K42" s="224"/>
      <c r="L42" s="170">
        <f>ROUND((ROUND(H42,3))*(ROUND(K42,2)),2)</f>
        <v>0</v>
      </c>
    </row>
    <row r="43" spans="1:12" ht="12.75" customHeight="1" x14ac:dyDescent="0.2">
      <c r="A43" s="163" t="s">
        <v>309</v>
      </c>
      <c r="B43" s="171"/>
      <c r="C43" s="163"/>
      <c r="D43" s="163"/>
      <c r="E43" s="163"/>
      <c r="F43" s="172" t="s">
        <v>331</v>
      </c>
      <c r="G43" s="173"/>
      <c r="H43" s="173"/>
      <c r="I43" s="173"/>
      <c r="J43" s="173"/>
      <c r="K43" s="173"/>
      <c r="L43" s="174"/>
    </row>
    <row r="44" spans="1:12" ht="12.75" customHeight="1" x14ac:dyDescent="0.2">
      <c r="A44" s="163" t="s">
        <v>311</v>
      </c>
      <c r="B44" s="171"/>
      <c r="C44" s="163"/>
      <c r="D44" s="163"/>
      <c r="E44" s="163"/>
      <c r="F44" s="175" t="s">
        <v>312</v>
      </c>
      <c r="G44" s="173"/>
      <c r="H44" s="173"/>
      <c r="I44" s="173"/>
      <c r="J44" s="173"/>
      <c r="K44" s="173"/>
      <c r="L44" s="174"/>
    </row>
    <row r="45" spans="1:12" ht="103.95" customHeight="1" thickBot="1" x14ac:dyDescent="0.25">
      <c r="A45" s="163" t="s">
        <v>313</v>
      </c>
      <c r="B45" s="176"/>
      <c r="C45" s="177"/>
      <c r="D45" s="177"/>
      <c r="E45" s="177"/>
      <c r="F45" s="178" t="s">
        <v>360</v>
      </c>
      <c r="G45" s="179"/>
      <c r="H45" s="179"/>
      <c r="I45" s="179"/>
      <c r="J45" s="179"/>
      <c r="K45" s="179"/>
      <c r="L45" s="180"/>
    </row>
    <row r="46" spans="1:12" ht="13.8" thickBot="1" x14ac:dyDescent="0.25">
      <c r="A46" s="181" t="s">
        <v>321</v>
      </c>
      <c r="B46" s="182" t="s">
        <v>322</v>
      </c>
      <c r="C46" s="183" t="s">
        <v>323</v>
      </c>
      <c r="D46" s="184"/>
      <c r="E46" s="184"/>
      <c r="F46" s="185" t="str">
        <f>F13</f>
        <v>Dokumentace stavby</v>
      </c>
      <c r="G46" s="183"/>
      <c r="H46" s="183"/>
      <c r="I46" s="183"/>
      <c r="J46" s="183"/>
      <c r="K46" s="183"/>
      <c r="L46" s="186">
        <f>L42+L38+L34+L30+L26+L22+L18+L14</f>
        <v>0</v>
      </c>
    </row>
  </sheetData>
  <sheetProtection sheet="1" objects="1" scenarios="1" formatCells="0" formatColumns="0" formatRows="0" insertColumns="0" insertRows="0" insertHyperlinks="0" deleteColumns="0" deleteRows="0" sort="0" autoFilter="0"/>
  <autoFilter ref="A12:L12" xr:uid="{00000000-0009-0000-0000-000003000000}"/>
  <mergeCells count="31">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D3:E3"/>
    <mergeCell ref="F3:H3"/>
    <mergeCell ref="K3:L3"/>
    <mergeCell ref="B1:C1"/>
    <mergeCell ref="B2:C2"/>
    <mergeCell ref="D2:H2"/>
    <mergeCell ref="I2:J2"/>
    <mergeCell ref="K2:L2"/>
  </mergeCells>
  <conditionalFormatting sqref="C13">
    <cfRule type="expression" dxfId="50" priority="222">
      <formula>C13=""</formula>
    </cfRule>
  </conditionalFormatting>
  <conditionalFormatting sqref="C46">
    <cfRule type="expression" dxfId="49" priority="23">
      <formula>C46=""</formula>
    </cfRule>
  </conditionalFormatting>
  <conditionalFormatting sqref="C14:E14">
    <cfRule type="expression" dxfId="48" priority="223">
      <formula>C14=""</formula>
    </cfRule>
  </conditionalFormatting>
  <conditionalFormatting sqref="C22:E22">
    <cfRule type="expression" dxfId="47" priority="11">
      <formula>C22=""</formula>
    </cfRule>
  </conditionalFormatting>
  <conditionalFormatting sqref="C26:E26">
    <cfRule type="expression" dxfId="46" priority="9">
      <formula>C26=""</formula>
    </cfRule>
  </conditionalFormatting>
  <conditionalFormatting sqref="C30:E30">
    <cfRule type="expression" dxfId="45" priority="7">
      <formula>C30=""</formula>
    </cfRule>
  </conditionalFormatting>
  <conditionalFormatting sqref="C34:E34">
    <cfRule type="expression" dxfId="44" priority="5">
      <formula>C34=""</formula>
    </cfRule>
  </conditionalFormatting>
  <conditionalFormatting sqref="C38:E38">
    <cfRule type="expression" dxfId="43" priority="4">
      <formula>C38=""</formula>
    </cfRule>
  </conditionalFormatting>
  <conditionalFormatting sqref="C42:E42">
    <cfRule type="expression" dxfId="42" priority="3">
      <formula>C42=""</formula>
    </cfRule>
  </conditionalFormatting>
  <conditionalFormatting sqref="C18:K18">
    <cfRule type="expression" dxfId="41" priority="13">
      <formula>C18=""</formula>
    </cfRule>
  </conditionalFormatting>
  <conditionalFormatting sqref="D2">
    <cfRule type="expression" dxfId="40" priority="191">
      <formula>IF($D$2="Název stavby","Vybarvit",IF($D$2="","Vybarvit",""))="Vybarvit"</formula>
    </cfRule>
  </conditionalFormatting>
  <conditionalFormatting sqref="D3">
    <cfRule type="expression" dxfId="39" priority="248">
      <formula>IF($D$3="SO XX-XX-XX","Vybarvit",IF($D$3="","Vybarvit",""))="Vybarvit"</formula>
    </cfRule>
  </conditionalFormatting>
  <conditionalFormatting sqref="E4">
    <cfRule type="expression" dxfId="38" priority="220">
      <formula>$E$4=""</formula>
    </cfRule>
  </conditionalFormatting>
  <conditionalFormatting sqref="E5">
    <cfRule type="expression" dxfId="37" priority="235">
      <formula>$E$5=""</formula>
    </cfRule>
  </conditionalFormatting>
  <conditionalFormatting sqref="E6">
    <cfRule type="expression" dxfId="36" priority="236">
      <formula>$E$6=""</formula>
    </cfRule>
  </conditionalFormatting>
  <conditionalFormatting sqref="E7">
    <cfRule type="expression" dxfId="35" priority="237">
      <formula>$E$7=""</formula>
    </cfRule>
  </conditionalFormatting>
  <conditionalFormatting sqref="E8">
    <cfRule type="expression" dxfId="34" priority="238">
      <formula>$E$8=""</formula>
    </cfRule>
  </conditionalFormatting>
  <conditionalFormatting sqref="F3">
    <cfRule type="expression" dxfId="33" priority="247">
      <formula>IF($F$3="Název SO/PS","Vybarvit",IF($F$3="","Vybarvit",""))="Vybarvit"</formula>
    </cfRule>
  </conditionalFormatting>
  <conditionalFormatting sqref="F6">
    <cfRule type="expression" dxfId="32" priority="250">
      <formula>$E$6="Ostatní"</formula>
    </cfRule>
    <cfRule type="expression" dxfId="31" priority="249">
      <formula>$E$5="Ostatní"</formula>
    </cfRule>
  </conditionalFormatting>
  <conditionalFormatting sqref="F8">
    <cfRule type="expression" dxfId="30" priority="246">
      <formula>IF($F$8="Obchodní název firmy/společnosti, v případě fyzické osoby podnikající  IČO","Vybarvit",IF($F$8="","Vybarvit",""))="Vybarvit"</formula>
    </cfRule>
  </conditionalFormatting>
  <conditionalFormatting sqref="F13">
    <cfRule type="expression" dxfId="29" priority="221">
      <formula>F13="Doplnit název dílu a ve sloupci C číslo dílu"</formula>
    </cfRule>
  </conditionalFormatting>
  <conditionalFormatting sqref="F14">
    <cfRule type="expression" dxfId="28" priority="232">
      <formula>IF(F14="Název položky","Vyznačit",IF(F14="","Vyznačit",""))="Vyznačit"</formula>
    </cfRule>
  </conditionalFormatting>
  <conditionalFormatting sqref="F15">
    <cfRule type="expression" dxfId="27" priority="231">
      <formula>IF(F15="popis položky","Vyznačit",IF(F15="","Vyznačit",""))="Vyznačit"</formula>
    </cfRule>
  </conditionalFormatting>
  <conditionalFormatting sqref="F16">
    <cfRule type="expression" dxfId="26" priority="230">
      <formula>IF(F16="výkaz výměr","Vyznačit",IF(F16="","Vyznačit",""))="Vyznačit"</formula>
    </cfRule>
  </conditionalFormatting>
  <conditionalFormatting sqref="F17">
    <cfRule type="expression" dxfId="25" priority="229">
      <formula>IF(F17="Technická specifikace","Vyznačit",IF(F17="","Vyznačit",""))="Vyznačit"</formula>
    </cfRule>
  </conditionalFormatting>
  <conditionalFormatting sqref="F19">
    <cfRule type="expression" dxfId="24" priority="12">
      <formula>IF(F19="popis položky","Vyznačit",IF(F19="","Vyznačit",""))="Vyznačit"</formula>
    </cfRule>
  </conditionalFormatting>
  <conditionalFormatting sqref="F20">
    <cfRule type="expression" dxfId="23" priority="209">
      <formula>IF(F20="výkaz výměr","Vyznačit",IF(F20="","Vyznačit",""))="Vyznačit"</formula>
    </cfRule>
  </conditionalFormatting>
  <conditionalFormatting sqref="F21:F22">
    <cfRule type="expression" dxfId="22" priority="203">
      <formula>F21=""</formula>
    </cfRule>
  </conditionalFormatting>
  <conditionalFormatting sqref="F23">
    <cfRule type="expression" dxfId="21" priority="10">
      <formula>IF(F23="popis položky","Vyznačit",IF(F23="","Vyznačit",""))="Vyznačit"</formula>
    </cfRule>
  </conditionalFormatting>
  <conditionalFormatting sqref="F24">
    <cfRule type="expression" dxfId="20" priority="201">
      <formula>IF(F24="výkaz výměr","Vyznačit",IF(F24="","Vyznačit",""))="Vyznačit"</formula>
    </cfRule>
  </conditionalFormatting>
  <conditionalFormatting sqref="F25:F26">
    <cfRule type="expression" dxfId="19" priority="188">
      <formula>F25=""</formula>
    </cfRule>
  </conditionalFormatting>
  <conditionalFormatting sqref="F27">
    <cfRule type="expression" dxfId="18" priority="8">
      <formula>IF(F27="popis položky","Vyznačit",IF(F27="","Vyznačit",""))="Vyznačit"</formula>
    </cfRule>
  </conditionalFormatting>
  <conditionalFormatting sqref="F28:F30">
    <cfRule type="expression" dxfId="17" priority="176">
      <formula>F28=""</formula>
    </cfRule>
  </conditionalFormatting>
  <conditionalFormatting sqref="F31">
    <cfRule type="expression" dxfId="16" priority="6">
      <formula>IF(F31="popis položky","Vyznačit",IF(F31="","Vyznačit",""))="Vyznačit"</formula>
    </cfRule>
  </conditionalFormatting>
  <conditionalFormatting sqref="F32:F45">
    <cfRule type="expression" dxfId="15" priority="1">
      <formula>F32=""</formula>
    </cfRule>
  </conditionalFormatting>
  <conditionalFormatting sqref="F46">
    <cfRule type="expression" dxfId="14" priority="22">
      <formula>F46="Doplnit název dílu a ve sloupci C číslo dílu"</formula>
    </cfRule>
  </conditionalFormatting>
  <conditionalFormatting sqref="G8:H8">
    <cfRule type="expression" dxfId="13" priority="245">
      <formula>IF($G$8="Titul Jméno Příjmení","Vybarvit",IF($G$8="","Vybarvit",""))="Vybarvit"</formula>
    </cfRule>
  </conditionalFormatting>
  <conditionalFormatting sqref="G14:K14">
    <cfRule type="expression" dxfId="12" priority="224">
      <formula>G14=""</formula>
    </cfRule>
  </conditionalFormatting>
  <conditionalFormatting sqref="G22:K22">
    <cfRule type="expression" dxfId="11" priority="196">
      <formula>G22=""</formula>
    </cfRule>
  </conditionalFormatting>
  <conditionalFormatting sqref="G26:K26">
    <cfRule type="expression" dxfId="10" priority="180">
      <formula>G26=""</formula>
    </cfRule>
  </conditionalFormatting>
  <conditionalFormatting sqref="G30:K30">
    <cfRule type="expression" dxfId="9" priority="168">
      <formula>G30=""</formula>
    </cfRule>
  </conditionalFormatting>
  <conditionalFormatting sqref="G34:K34">
    <cfRule type="expression" dxfId="8" priority="156">
      <formula>G34=""</formula>
    </cfRule>
  </conditionalFormatting>
  <conditionalFormatting sqref="G38:K38">
    <cfRule type="expression" dxfId="7" priority="144">
      <formula>G38=""</formula>
    </cfRule>
  </conditionalFormatting>
  <conditionalFormatting sqref="G42:K42">
    <cfRule type="expression" dxfId="6" priority="132">
      <formula>G42=""</formula>
    </cfRule>
  </conditionalFormatting>
  <conditionalFormatting sqref="K4">
    <cfRule type="expression" dxfId="5" priority="240">
      <formula>$K$4=""</formula>
    </cfRule>
  </conditionalFormatting>
  <conditionalFormatting sqref="K5">
    <cfRule type="expression" dxfId="4" priority="14">
      <formula>$K$5=""</formula>
    </cfRule>
  </conditionalFormatting>
  <conditionalFormatting sqref="K6">
    <cfRule type="expression" dxfId="3" priority="15">
      <formula>$K$6=""</formula>
    </cfRule>
  </conditionalFormatting>
  <conditionalFormatting sqref="K7">
    <cfRule type="expression" dxfId="2" priority="16">
      <formula>$K$7=""</formula>
    </cfRule>
  </conditionalFormatting>
  <conditionalFormatting sqref="K8">
    <cfRule type="expression" dxfId="1" priority="244">
      <formula>$K$8=""</formula>
    </cfRule>
  </conditionalFormatting>
  <conditionalFormatting sqref="L4">
    <cfRule type="expression" dxfId="0" priority="239">
      <formula>$L$4=""</formula>
    </cfRule>
  </conditionalFormatting>
  <dataValidations count="13">
    <dataValidation allowBlank="1" showInputMessage="1" showErrorMessage="1" promptTitle="Název položky" prompt="Přesný název položky dle cenové soustavy, nebo vlastní název v případě položky mimo cenovou soustavu." sqref="F18 F22" xr:uid="{00000000-0002-0000-0300-000000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6:F45" xr:uid="{00000000-0002-0000-0300-000001000000}"/>
    <dataValidation type="list" allowBlank="1" showInputMessage="1" showErrorMessage="1" sqref="D18 D22" xr:uid="{00000000-0002-0000-0300-000002000000}">
      <formula1>"1,2,3,4,5,6,7,8,9,10"</formula1>
    </dataValidation>
    <dataValidation type="date" allowBlank="1" showInputMessage="1" showErrorMessage="1" error="Rozmezí let 2017 - 2050" promptTitle="Vložit rok" prompt="ve formátu:_x000a_rrrr" sqref="K7" xr:uid="{00000000-0002-0000-0300-000003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300-000004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300-000005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300-000006000000}">
      <formula1>42370</formula1>
      <formula2>55153</formula2>
    </dataValidation>
    <dataValidation allowBlank="1" showInputMessage="1" showErrorMessage="1" promptTitle="S-kód" prompt="Číslo pod kterým je stavba evidovaná v systému SŽDC." sqref="K6" xr:uid="{00000000-0002-0000-0300-000007000000}"/>
    <dataValidation type="date" allowBlank="1" showInputMessage="1" showErrorMessage="1" errorTitle="Špatný datum" error="Datum musí být v rozmezí_x000a_od 1.1.2016_x000a_do 31.12.2050" promptTitle="Vložit datum" prompt="ve formátu: dd.mm.rrrr" sqref="K8" xr:uid="{00000000-0002-0000-0300-000008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300-000009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300-00000A000000}">
      <formula1>"Stádium 2,Stádium 3"</formula1>
    </dataValidation>
    <dataValidation type="date" allowBlank="1" showInputMessage="1" showErrorMessage="1" sqref="L8" xr:uid="{00000000-0002-0000-0300-00000B000000}">
      <formula1>42370</formula1>
      <formula2>55153</formula2>
    </dataValidation>
    <dataValidation type="list" allowBlank="1" showInputMessage="1" showErrorMessage="1" errorTitle="Špatné označení majetku" error="_x000a_Nutno vybrat dle předvolby!_x000a_SŽ nebo Ostatní." promptTitle="Výběr dle předvolby:" prompt="_x000a_SŽ_x000a_Ostatní" sqref="E6" xr:uid="{00000000-0002-0000-0300-00000C000000}">
      <formula1>"SŽ, Ostatní"</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&amp;C&amp;"Verdana"&amp;7&amp;K000000 SŽ: Interní&amp;1#_x000D_</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D000000}">
          <x14:formula1>
            <xm:f>'\\iris\Sagasta\F_projekty\2023\123162_Zdar_Sazava_DSP_PDPS\Podklady\002_Vstupní\[Formular_SO9898_2024.xlsm]Kategorie monitoringu'!#REF!</xm:f>
          </x14:formula1>
          <xm:sqref>E4</xm:sqref>
        </x14:dataValidation>
      </x14:dataValidations>
    </ext>
  </extLst>
</worksheet>
</file>

<file path=docMetadata/LabelInfo.xml><?xml version="1.0" encoding="utf-8"?>
<clbl:labelList xmlns:clbl="http://schemas.microsoft.com/office/2020/mipLabelMetadata">
  <clbl:label id="{65334bdb-ef60-40ad-ad10-aebc1eeffaa2}" enabled="1" method="Standard" siteId="{f0ab7d6a-64b0-4696-9f4d-d69909c6e895}" contentBits="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6</vt:i4>
      </vt:variant>
    </vt:vector>
  </HeadingPairs>
  <TitlesOfParts>
    <vt:vector size="10" baseType="lpstr">
      <vt:lpstr>Rekapitulace ceny Díla</vt:lpstr>
      <vt:lpstr>Požadavky na výkon nebo fukci </vt:lpstr>
      <vt:lpstr>SO9898</vt:lpstr>
      <vt:lpstr>Příprava D&amp;B</vt:lpstr>
      <vt:lpstr>'Požadavky na výkon nebo fukci '!Názvy_tisku</vt:lpstr>
      <vt:lpstr>'Příprava D&amp;B'!Názvy_tisku</vt:lpstr>
      <vt:lpstr>'SO9898'!Názvy_tisku</vt:lpstr>
      <vt:lpstr>'Požadavky na výkon nebo fukci '!Oblast_tisku</vt:lpstr>
      <vt:lpstr>'Příprava D&amp;B'!Oblast_tisku</vt:lpstr>
      <vt:lpstr>'SO9898'!Oblast_tisku</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Szabóová Lenka, Ing.</cp:lastModifiedBy>
  <cp:lastPrinted>2025-03-12T07:23:00Z</cp:lastPrinted>
  <dcterms:created xsi:type="dcterms:W3CDTF">2022-06-07T08:27:08Z</dcterms:created>
  <dcterms:modified xsi:type="dcterms:W3CDTF">2025-05-26T08:56:57Z</dcterms:modified>
</cp:coreProperties>
</file>